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7680" activeTab="1"/>
  </bookViews>
  <sheets>
    <sheet name="TB" sheetId="3" r:id="rId1"/>
    <sheet name="Chitiet" sheetId="1" r:id="rId2"/>
  </sheets>
  <definedNames>
    <definedName name="_xlnm._FilterDatabase" localSheetId="1" hidden="1">Chitiet!$A$1:$Q$1</definedName>
  </definedNames>
  <calcPr calcId="162913"/>
</workbook>
</file>

<file path=xl/calcChain.xml><?xml version="1.0" encoding="utf-8"?>
<calcChain xmlns="http://schemas.openxmlformats.org/spreadsheetml/2006/main">
  <c r="H8" i="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D7"/>
  <c r="C7"/>
  <c r="Q3" i="1" l="1"/>
  <c r="Q4"/>
  <c r="I8" i="3" s="1"/>
  <c r="Q5" i="1"/>
  <c r="Q6"/>
  <c r="Q7"/>
  <c r="Q8"/>
  <c r="I10" i="3" s="1"/>
  <c r="Q9" i="1"/>
  <c r="I11" i="3" s="1"/>
  <c r="Q10" i="1"/>
  <c r="Q11"/>
  <c r="Q12"/>
  <c r="Q13"/>
  <c r="I13" i="3" s="1"/>
  <c r="Q14" i="1"/>
  <c r="Q15"/>
  <c r="Q16"/>
  <c r="I14" i="3" s="1"/>
  <c r="Q17" i="1"/>
  <c r="I15" i="3" s="1"/>
  <c r="Q18" i="1"/>
  <c r="Q19"/>
  <c r="Q20"/>
  <c r="Q21"/>
  <c r="Q22"/>
  <c r="Q23"/>
  <c r="Q24"/>
  <c r="Q25"/>
  <c r="Q26"/>
  <c r="Q27"/>
  <c r="Q28"/>
  <c r="Q29"/>
  <c r="Q30"/>
  <c r="Q31"/>
  <c r="Q32"/>
  <c r="Q33"/>
  <c r="I22" i="3" s="1"/>
  <c r="Q34" i="1"/>
  <c r="I23" i="3" s="1"/>
  <c r="Q35" i="1"/>
  <c r="Q36"/>
  <c r="Q37"/>
  <c r="I25" i="3" s="1"/>
  <c r="Q38" i="1"/>
  <c r="Q39"/>
  <c r="Q40"/>
  <c r="Q41"/>
  <c r="Q42"/>
  <c r="Q43"/>
  <c r="Q44"/>
  <c r="Q45"/>
  <c r="I28" i="3" s="1"/>
  <c r="Q46" i="1"/>
  <c r="I29" i="3" s="1"/>
  <c r="Q47" i="1"/>
  <c r="I30" i="3" s="1"/>
  <c r="Q48" i="1"/>
  <c r="Q49"/>
  <c r="Q50"/>
  <c r="Q51"/>
  <c r="Q52"/>
  <c r="Q53"/>
  <c r="I32" i="3" s="1"/>
  <c r="Q54" i="1"/>
  <c r="Q55"/>
  <c r="Q56"/>
  <c r="Q57"/>
  <c r="I34" i="3" s="1"/>
  <c r="Q2" i="1"/>
  <c r="I7" i="3" s="1"/>
  <c r="I26" l="1"/>
  <c r="I17"/>
  <c r="I31"/>
  <c r="I19"/>
  <c r="I21"/>
  <c r="I9"/>
  <c r="I27"/>
  <c r="I24"/>
  <c r="I18"/>
  <c r="I33"/>
  <c r="I20"/>
  <c r="I16"/>
  <c r="I12"/>
  <c r="Q58" i="1"/>
  <c r="I35" i="3" l="1"/>
</calcChain>
</file>

<file path=xl/sharedStrings.xml><?xml version="1.0" encoding="utf-8"?>
<sst xmlns="http://schemas.openxmlformats.org/spreadsheetml/2006/main" count="531" uniqueCount="203">
  <si>
    <t>STT</t>
  </si>
  <si>
    <t>Số TC</t>
  </si>
  <si>
    <t>Ngoài CTĐT</t>
  </si>
  <si>
    <t>Học lại</t>
  </si>
  <si>
    <t>Mức học phí</t>
  </si>
  <si>
    <t>Hệ số</t>
  </si>
  <si>
    <t>Thành tiền</t>
  </si>
  <si>
    <t>P0316004</t>
  </si>
  <si>
    <t>Nguyễn Thị Quế</t>
  </si>
  <si>
    <t>Phương</t>
  </si>
  <si>
    <t>NN1603V1</t>
  </si>
  <si>
    <t>NN608</t>
  </si>
  <si>
    <t>Sự phát sinh bệnh</t>
  </si>
  <si>
    <t>BV01</t>
  </si>
  <si>
    <t>NN610</t>
  </si>
  <si>
    <t>Sinh lý và sinh thái của nấm</t>
  </si>
  <si>
    <t>P0515001</t>
  </si>
  <si>
    <t>Hoàng Minh</t>
  </si>
  <si>
    <t>Tâm</t>
  </si>
  <si>
    <t>DA1505V1</t>
  </si>
  <si>
    <t>NN677</t>
  </si>
  <si>
    <t>Lên men thực phẩm</t>
  </si>
  <si>
    <t>TP01</t>
  </si>
  <si>
    <t>TNS745</t>
  </si>
  <si>
    <t>Vi sinh môi trường</t>
  </si>
  <si>
    <t>ST01</t>
  </si>
  <si>
    <t>P0616002</t>
  </si>
  <si>
    <t>Tô Thị Mỹ</t>
  </si>
  <si>
    <t>Hoàng</t>
  </si>
  <si>
    <t>TS1606V1</t>
  </si>
  <si>
    <t>TSN607</t>
  </si>
  <si>
    <t>Chuyên đề tổng hợp kiến thức cơ sở</t>
  </si>
  <si>
    <t>NT01</t>
  </si>
  <si>
    <t>P0715001</t>
  </si>
  <si>
    <t>Đinh Diệp Anh</t>
  </si>
  <si>
    <t>Tuấn</t>
  </si>
  <si>
    <t>MT1507V1</t>
  </si>
  <si>
    <t>MTQ607</t>
  </si>
  <si>
    <t>Quản lý tổng hợp lưu vực sông và đới bờ</t>
  </si>
  <si>
    <t>QL01</t>
  </si>
  <si>
    <t>P0815007</t>
  </si>
  <si>
    <t>Nguyễn Thùy</t>
  </si>
  <si>
    <t>Trang</t>
  </si>
  <si>
    <t>KT1508V1</t>
  </si>
  <si>
    <t>KT606</t>
  </si>
  <si>
    <t>Kinh tế nông nghiệp</t>
  </si>
  <si>
    <t>T1</t>
  </si>
  <si>
    <t>KT608</t>
  </si>
  <si>
    <t>Kinh tế sản xuất</t>
  </si>
  <si>
    <t>P0816003</t>
  </si>
  <si>
    <t>Nguyễn Thanh</t>
  </si>
  <si>
    <t>Nhàn</t>
  </si>
  <si>
    <t>KT1608V1</t>
  </si>
  <si>
    <t>KT904</t>
  </si>
  <si>
    <t>Kinh tế lượng nâng cao</t>
  </si>
  <si>
    <t>KT01</t>
  </si>
  <si>
    <t>X</t>
  </si>
  <si>
    <t>P0816004</t>
  </si>
  <si>
    <t>Võ Thị Bé</t>
  </si>
  <si>
    <t>Thơ</t>
  </si>
  <si>
    <t>C1</t>
  </si>
  <si>
    <t>P0816005</t>
  </si>
  <si>
    <t>Ngô Anh</t>
  </si>
  <si>
    <t>P0816006</t>
  </si>
  <si>
    <t>Ngô Thanh</t>
  </si>
  <si>
    <t>Vũ</t>
  </si>
  <si>
    <t>P0816007</t>
  </si>
  <si>
    <t>Lê Ngọc</t>
  </si>
  <si>
    <t>Danh</t>
  </si>
  <si>
    <t>P0915002</t>
  </si>
  <si>
    <t>Phan Kim</t>
  </si>
  <si>
    <t>Định</t>
  </si>
  <si>
    <t>DA1509V1</t>
  </si>
  <si>
    <t>CS611</t>
  </si>
  <si>
    <t>Di truyền phân tử</t>
  </si>
  <si>
    <t>DA01</t>
  </si>
  <si>
    <t>P0915003</t>
  </si>
  <si>
    <t>Nguyễn Thị Ái</t>
  </si>
  <si>
    <t>Lan</t>
  </si>
  <si>
    <t>CS606</t>
  </si>
  <si>
    <t>Vi sinh vật chuyên sâu</t>
  </si>
  <si>
    <t>CS631</t>
  </si>
  <si>
    <t>Công nghệ sinh học môi trường</t>
  </si>
  <si>
    <t>P0915006</t>
  </si>
  <si>
    <t>Huỳnh Ngọc</t>
  </si>
  <si>
    <t>P0915008</t>
  </si>
  <si>
    <t>Lê Uyển</t>
  </si>
  <si>
    <t>Thanh</t>
  </si>
  <si>
    <t>P0916005</t>
  </si>
  <si>
    <t>Nguyễn Thị Thanh</t>
  </si>
  <si>
    <t>Giang</t>
  </si>
  <si>
    <t>DA1609V1</t>
  </si>
  <si>
    <t>CS609</t>
  </si>
  <si>
    <t>Virus học</t>
  </si>
  <si>
    <t>P0916008</t>
  </si>
  <si>
    <t>Nguyễn Quốc</t>
  </si>
  <si>
    <t>Nam</t>
  </si>
  <si>
    <t>P1116001</t>
  </si>
  <si>
    <t>Nguyễn Tấn</t>
  </si>
  <si>
    <t>Hùng</t>
  </si>
  <si>
    <t>NN1611V1</t>
  </si>
  <si>
    <t>NN679</t>
  </si>
  <si>
    <t>Thực phẩm chức năng</t>
  </si>
  <si>
    <t>P1214002</t>
  </si>
  <si>
    <t>Đoàn Thị Nguyệt</t>
  </si>
  <si>
    <t>Minh</t>
  </si>
  <si>
    <t>PDP609</t>
  </si>
  <si>
    <t>Quản lý đất và nước nông nghiệp</t>
  </si>
  <si>
    <t>PT01</t>
  </si>
  <si>
    <t>PDP618</t>
  </si>
  <si>
    <t>Quản lý tài nguyên thiên nhiên</t>
  </si>
  <si>
    <t>P1215002</t>
  </si>
  <si>
    <t>Tô Tuấn</t>
  </si>
  <si>
    <t>Nghĩa</t>
  </si>
  <si>
    <t>CA1512V1</t>
  </si>
  <si>
    <t>PDP608</t>
  </si>
  <si>
    <t>Phân tích chi phí - lợi ích</t>
  </si>
  <si>
    <t>P1215006</t>
  </si>
  <si>
    <t>Đoàn Ngọc</t>
  </si>
  <si>
    <t>Tố</t>
  </si>
  <si>
    <t>P1215007</t>
  </si>
  <si>
    <t>Vinoth</t>
  </si>
  <si>
    <t>Vansy</t>
  </si>
  <si>
    <t>P1316009</t>
  </si>
  <si>
    <t>Lưu Thị Thái</t>
  </si>
  <si>
    <t>KT1613V1</t>
  </si>
  <si>
    <t>KTQ600</t>
  </si>
  <si>
    <t>Kiểm soát quản trị công ty</t>
  </si>
  <si>
    <t>KT641</t>
  </si>
  <si>
    <t>Phân tích định lượng trong quản lý</t>
  </si>
  <si>
    <t>P1415001</t>
  </si>
  <si>
    <t>Nguyễn Văn Út</t>
  </si>
  <si>
    <t>Bé</t>
  </si>
  <si>
    <t>MT1514V1</t>
  </si>
  <si>
    <t>MTD607</t>
  </si>
  <si>
    <t>Qui hoạch tổng thể</t>
  </si>
  <si>
    <t>CT01</t>
  </si>
  <si>
    <t>P1415004</t>
  </si>
  <si>
    <t>Huỳnh Phú</t>
  </si>
  <si>
    <t>Hiệp</t>
  </si>
  <si>
    <t>P1415007</t>
  </si>
  <si>
    <t>Nguyễn Hồng</t>
  </si>
  <si>
    <t>Thảo</t>
  </si>
  <si>
    <t>P1416004</t>
  </si>
  <si>
    <t>Nguyễn Thị Phương</t>
  </si>
  <si>
    <t>Đài</t>
  </si>
  <si>
    <t>MT1614V1</t>
  </si>
  <si>
    <t>MT653</t>
  </si>
  <si>
    <t>Chiến lược phát triển bền vững tài nguyên đất đai</t>
  </si>
  <si>
    <t>MT661</t>
  </si>
  <si>
    <t>Thực tập giáo trình</t>
  </si>
  <si>
    <t>MT641</t>
  </si>
  <si>
    <t xml:space="preserve">Môi trường và phát triển đô thị </t>
  </si>
  <si>
    <t>NN779</t>
  </si>
  <si>
    <t>Quy hoạch sử dụng đất đai nâng cao</t>
  </si>
  <si>
    <t>MT660</t>
  </si>
  <si>
    <t>Kinh tế đất đai và bất động sản</t>
  </si>
  <si>
    <t>P1616002</t>
  </si>
  <si>
    <t>Võ Phước</t>
  </si>
  <si>
    <t>Hưng</t>
  </si>
  <si>
    <t>DI1616V1</t>
  </si>
  <si>
    <t>CT622</t>
  </si>
  <si>
    <t>Mô hình hóa quyết định</t>
  </si>
  <si>
    <t>DI01</t>
  </si>
  <si>
    <t>P0516001</t>
  </si>
  <si>
    <t>Lê Thị</t>
  </si>
  <si>
    <t>Loan</t>
  </si>
  <si>
    <t>DA1605V1</t>
  </si>
  <si>
    <t xml:space="preserve"> </t>
  </si>
  <si>
    <t>Chuyên ngành</t>
  </si>
  <si>
    <t>Bảo vệ thực vật</t>
  </si>
  <si>
    <t>Môi trường đất và nước</t>
  </si>
  <si>
    <t>Nuôi trồng thủy sản</t>
  </si>
  <si>
    <t>Vi sinh vật học</t>
  </si>
  <si>
    <t>Công nghệ sinh học</t>
  </si>
  <si>
    <t>Phát triển nông thôn</t>
  </si>
  <si>
    <t>Công nghệ thực phẩm</t>
  </si>
  <si>
    <t>Quản trị kinh doanh</t>
  </si>
  <si>
    <t>Quản lý đất đai</t>
  </si>
  <si>
    <t>Hệ thống thông tin</t>
  </si>
  <si>
    <t>CA1412V1</t>
  </si>
  <si>
    <t>BỘ GIÁO DỤC VÀ ĐÀO TẠO</t>
  </si>
  <si>
    <t>CỘNG HÒA XÃ HỘI CHỦ NGHĨA VIỆT NAM</t>
  </si>
  <si>
    <t>TRƯỜNG ĐẠI HỌC CẦN THƠ</t>
  </si>
  <si>
    <t>Độc lập - Tự do - Hạnh phúc</t>
  </si>
  <si>
    <t>TT</t>
  </si>
  <si>
    <t>Họ</t>
  </si>
  <si>
    <t>Tên</t>
  </si>
  <si>
    <t>Mã lớp</t>
  </si>
  <si>
    <t>Ngành</t>
  </si>
  <si>
    <t>Khóa</t>
  </si>
  <si>
    <t>Số tín chỉ</t>
  </si>
  <si>
    <t>Học phí</t>
  </si>
  <si>
    <t>Mã số NCS</t>
  </si>
  <si>
    <t>Danh sách có 28 nghiên cứu sinh.</t>
  </si>
  <si>
    <t>MSNCS</t>
  </si>
  <si>
    <t xml:space="preserve">Họ </t>
  </si>
  <si>
    <t>MS lớp</t>
  </si>
  <si>
    <t>Mã HP</t>
  </si>
  <si>
    <t>Tên HP</t>
  </si>
  <si>
    <t>Mã nhóm</t>
  </si>
  <si>
    <t>Lớp ngoài giờ</t>
  </si>
  <si>
    <t>DANH SÁCH NGHIÊN CỨU SINH ĐÓNG HỌC PHÍ HỌC PHẦN THẠC SĨ, HỌC LẠI, HỌC NGOÀI GIỜ TRONG HỌC KỲ 2 NĂM HỌC 2016-2017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</si>
</sst>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2" fillId="0" borderId="1" xfId="0" quotePrefix="1" applyNumberFormat="1" applyFont="1" applyBorder="1" applyAlignment="1">
      <alignment horizontal="center"/>
    </xf>
    <xf numFmtId="41" fontId="1" fillId="0" borderId="1" xfId="4" applyNumberFormat="1" applyFont="1" applyBorder="1" applyAlignment="1">
      <alignment horizontal="center"/>
    </xf>
    <xf numFmtId="41" fontId="2" fillId="0" borderId="1" xfId="4" applyNumberFormat="1" applyFont="1" applyBorder="1"/>
    <xf numFmtId="41" fontId="2" fillId="0" borderId="0" xfId="4" applyNumberFormat="1" applyFont="1"/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1" fontId="8" fillId="0" borderId="0" xfId="4" applyNumberFormat="1" applyFont="1" applyFill="1" applyAlignment="1">
      <alignment horizontal="center"/>
    </xf>
    <xf numFmtId="41" fontId="9" fillId="0" borderId="1" xfId="4" applyNumberFormat="1" applyFont="1" applyFill="1" applyBorder="1" applyAlignment="1">
      <alignment horizontal="center" vertical="center"/>
    </xf>
    <xf numFmtId="41" fontId="8" fillId="0" borderId="1" xfId="4" applyNumberFormat="1" applyFont="1" applyBorder="1"/>
    <xf numFmtId="41" fontId="0" fillId="0" borderId="0" xfId="4" applyNumberFormat="1" applyFont="1"/>
    <xf numFmtId="0" fontId="10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4" applyNumberFormat="1" applyFont="1" applyBorder="1" applyAlignment="1">
      <alignment horizontal="center"/>
    </xf>
    <xf numFmtId="0" fontId="2" fillId="0" borderId="1" xfId="4" applyNumberFormat="1" applyFont="1" applyBorder="1" applyAlignment="1">
      <alignment horizontal="center"/>
    </xf>
    <xf numFmtId="0" fontId="2" fillId="0" borderId="0" xfId="4" applyNumberFormat="1" applyFont="1" applyAlignment="1">
      <alignment horizontal="center"/>
    </xf>
    <xf numFmtId="41" fontId="9" fillId="0" borderId="0" xfId="4" applyNumberFormat="1" applyFont="1"/>
    <xf numFmtId="41" fontId="1" fillId="0" borderId="0" xfId="4" applyNumberFormat="1" applyFont="1"/>
    <xf numFmtId="0" fontId="1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5">
    <cellStyle name="Currency" xfId="4" builtinId="4"/>
    <cellStyle name="Normal" xfId="0" builtinId="0"/>
    <cellStyle name="Normal 2" xfId="3"/>
    <cellStyle name="Normal 3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35"/>
  <sheetViews>
    <sheetView topLeftCell="A19" workbookViewId="0">
      <selection activeCell="Q10" sqref="Q10"/>
    </sheetView>
  </sheetViews>
  <sheetFormatPr defaultRowHeight="15"/>
  <cols>
    <col min="1" max="1" width="4.140625" bestFit="1" customWidth="1"/>
    <col min="2" max="2" width="15.5703125" customWidth="1"/>
    <col min="3" max="3" width="26.42578125" customWidth="1"/>
    <col min="4" max="4" width="12.140625" customWidth="1"/>
    <col min="5" max="5" width="15.42578125" customWidth="1"/>
    <col min="6" max="6" width="31.42578125" customWidth="1"/>
    <col min="7" max="7" width="9.28515625" style="32" customWidth="1"/>
    <col min="8" max="8" width="11.28515625" bestFit="1" customWidth="1"/>
    <col min="9" max="9" width="26.28515625" style="29" customWidth="1"/>
  </cols>
  <sheetData>
    <row r="1" spans="1:257" s="13" customFormat="1" ht="16.5">
      <c r="A1" s="12"/>
      <c r="B1" s="12"/>
      <c r="C1" s="39" t="s">
        <v>181</v>
      </c>
      <c r="D1" s="39"/>
      <c r="E1" s="39"/>
      <c r="F1" s="40" t="s">
        <v>182</v>
      </c>
      <c r="G1" s="40"/>
      <c r="H1" s="40"/>
      <c r="I1" s="40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</row>
    <row r="2" spans="1:257" s="13" customFormat="1" ht="16.5">
      <c r="A2" s="12"/>
      <c r="B2" s="12"/>
      <c r="C2" s="40" t="s">
        <v>183</v>
      </c>
      <c r="D2" s="40"/>
      <c r="E2" s="40"/>
      <c r="F2" s="40" t="s">
        <v>184</v>
      </c>
      <c r="G2" s="40"/>
      <c r="H2" s="40"/>
      <c r="I2" s="40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</row>
    <row r="3" spans="1:257" s="13" customFormat="1" ht="16.5">
      <c r="A3" s="12"/>
      <c r="B3" s="12"/>
      <c r="C3" s="12"/>
      <c r="D3" s="12"/>
      <c r="E3" s="12"/>
      <c r="F3" s="14"/>
      <c r="G3" s="15"/>
      <c r="H3" s="15"/>
      <c r="I3" s="2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</row>
    <row r="4" spans="1:257" s="13" customFormat="1" ht="16.5">
      <c r="A4" s="16"/>
      <c r="B4" s="38" t="s">
        <v>202</v>
      </c>
      <c r="C4" s="38"/>
      <c r="D4" s="38"/>
      <c r="E4" s="38"/>
      <c r="F4" s="38"/>
      <c r="G4" s="38"/>
      <c r="H4" s="38"/>
      <c r="I4" s="38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</row>
    <row r="5" spans="1:257" s="13" customFormat="1" ht="16.5">
      <c r="A5" s="17"/>
      <c r="B5" s="17"/>
      <c r="C5" s="17"/>
      <c r="D5" s="17"/>
      <c r="E5" s="17"/>
      <c r="F5" s="17"/>
      <c r="G5" s="18"/>
      <c r="H5" s="18"/>
      <c r="I5" s="2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</row>
    <row r="6" spans="1:257" s="17" customFormat="1" ht="16.5">
      <c r="A6" s="19" t="s">
        <v>185</v>
      </c>
      <c r="B6" s="20" t="s">
        <v>193</v>
      </c>
      <c r="C6" s="20" t="s">
        <v>186</v>
      </c>
      <c r="D6" s="20" t="s">
        <v>187</v>
      </c>
      <c r="E6" s="20" t="s">
        <v>188</v>
      </c>
      <c r="F6" s="20" t="s">
        <v>189</v>
      </c>
      <c r="G6" s="20" t="s">
        <v>190</v>
      </c>
      <c r="H6" s="21" t="s">
        <v>191</v>
      </c>
      <c r="I6" s="27" t="s">
        <v>192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</row>
    <row r="7" spans="1:257" s="23" customFormat="1" ht="16.5">
      <c r="A7" s="24">
        <v>1</v>
      </c>
      <c r="B7" s="6" t="s">
        <v>7</v>
      </c>
      <c r="C7" s="24" t="str">
        <f>VLOOKUP($B7,Chitiet!$B:$H,2,0)</f>
        <v>Nguyễn Thị Quế</v>
      </c>
      <c r="D7" s="24" t="str">
        <f>VLOOKUP($B7,Chitiet!$B:$H,3,0)</f>
        <v>Phương</v>
      </c>
      <c r="E7" s="24" t="str">
        <f>VLOOKUP($B7,Chitiet!$B:$H,5,0)</f>
        <v>NN1603V1</v>
      </c>
      <c r="F7" s="24" t="str">
        <f>VLOOKUP($B7,Chitiet!$B:$H,4,0)</f>
        <v>Bảo vệ thực vật</v>
      </c>
      <c r="G7" s="25">
        <f>VLOOKUP($B7,Chitiet!$B:$H,6,0)</f>
        <v>2016</v>
      </c>
      <c r="H7" s="25">
        <f>SUMIF(Chitiet!$B:$B,B7,Chitiet!$K:$K)</f>
        <v>4</v>
      </c>
      <c r="I7" s="28">
        <f>SUMIF(Chitiet!$B:$B,B7,Chitiet!$Q:$Q)</f>
        <v>1340000</v>
      </c>
    </row>
    <row r="8" spans="1:257" s="23" customFormat="1" ht="16.5">
      <c r="A8" s="24">
        <v>2</v>
      </c>
      <c r="B8" s="6" t="s">
        <v>69</v>
      </c>
      <c r="C8" s="24" t="str">
        <f>VLOOKUP($B8,Chitiet!$B:$H,2,0)</f>
        <v>Phan Kim</v>
      </c>
      <c r="D8" s="24" t="str">
        <f>VLOOKUP($B8,Chitiet!$B:$H,3,0)</f>
        <v>Định</v>
      </c>
      <c r="E8" s="24" t="str">
        <f>VLOOKUP($B8,Chitiet!$B:$H,5,0)</f>
        <v>DA1509V1</v>
      </c>
      <c r="F8" s="24" t="str">
        <f>VLOOKUP($B8,Chitiet!$B:$H,4,0)</f>
        <v>Công nghệ sinh học</v>
      </c>
      <c r="G8" s="25">
        <f>VLOOKUP($B8,Chitiet!$B:$H,6,0)</f>
        <v>2015</v>
      </c>
      <c r="H8" s="25">
        <f>SUMIF(Chitiet!$B:$B,B8,Chitiet!$K:$K)</f>
        <v>3</v>
      </c>
      <c r="I8" s="28">
        <f>SUMIF(Chitiet!$B:$B,B8,Chitiet!$Q:$Q)</f>
        <v>1185000</v>
      </c>
    </row>
    <row r="9" spans="1:257" s="23" customFormat="1" ht="16.5">
      <c r="A9" s="24">
        <v>3</v>
      </c>
      <c r="B9" s="6" t="s">
        <v>76</v>
      </c>
      <c r="C9" s="24" t="str">
        <f>VLOOKUP($B9,Chitiet!$B:$H,2,0)</f>
        <v>Nguyễn Thị Ái</v>
      </c>
      <c r="D9" s="24" t="str">
        <f>VLOOKUP($B9,Chitiet!$B:$H,3,0)</f>
        <v>Lan</v>
      </c>
      <c r="E9" s="24" t="str">
        <f>VLOOKUP($B9,Chitiet!$B:$H,5,0)</f>
        <v>DA1509V1</v>
      </c>
      <c r="F9" s="24" t="str">
        <f>VLOOKUP($B9,Chitiet!$B:$H,4,0)</f>
        <v>Công nghệ sinh học</v>
      </c>
      <c r="G9" s="25">
        <f>VLOOKUP($B9,Chitiet!$B:$H,6,0)</f>
        <v>2015</v>
      </c>
      <c r="H9" s="25">
        <f>SUMIF(Chitiet!$B:$B,B9,Chitiet!$K:$K)</f>
        <v>8</v>
      </c>
      <c r="I9" s="28">
        <f>SUMIF(Chitiet!$B:$B,B9,Chitiet!$Q:$Q)</f>
        <v>3160000</v>
      </c>
    </row>
    <row r="10" spans="1:257" s="23" customFormat="1" ht="16.5">
      <c r="A10" s="24">
        <v>4</v>
      </c>
      <c r="B10" s="6" t="s">
        <v>83</v>
      </c>
      <c r="C10" s="24" t="str">
        <f>VLOOKUP($B10,Chitiet!$B:$H,2,0)</f>
        <v>Huỳnh Ngọc</v>
      </c>
      <c r="D10" s="24" t="str">
        <f>VLOOKUP($B10,Chitiet!$B:$H,3,0)</f>
        <v>Tâm</v>
      </c>
      <c r="E10" s="24" t="str">
        <f>VLOOKUP($B10,Chitiet!$B:$H,5,0)</f>
        <v>DA1509V1</v>
      </c>
      <c r="F10" s="24" t="str">
        <f>VLOOKUP($B10,Chitiet!$B:$H,4,0)</f>
        <v>Công nghệ sinh học</v>
      </c>
      <c r="G10" s="25">
        <f>VLOOKUP($B10,Chitiet!$B:$H,6,0)</f>
        <v>2015</v>
      </c>
      <c r="H10" s="25">
        <f>SUMIF(Chitiet!$B:$B,B10,Chitiet!$K:$K)</f>
        <v>3</v>
      </c>
      <c r="I10" s="28">
        <f>SUMIF(Chitiet!$B:$B,B10,Chitiet!$Q:$Q)</f>
        <v>1185000</v>
      </c>
    </row>
    <row r="11" spans="1:257" s="23" customFormat="1" ht="16.5">
      <c r="A11" s="24">
        <v>5</v>
      </c>
      <c r="B11" s="6" t="s">
        <v>85</v>
      </c>
      <c r="C11" s="24" t="str">
        <f>VLOOKUP($B11,Chitiet!$B:$H,2,0)</f>
        <v>Lê Uyển</v>
      </c>
      <c r="D11" s="24" t="str">
        <f>VLOOKUP($B11,Chitiet!$B:$H,3,0)</f>
        <v>Thanh</v>
      </c>
      <c r="E11" s="24" t="str">
        <f>VLOOKUP($B11,Chitiet!$B:$H,5,0)</f>
        <v>DA1509V1</v>
      </c>
      <c r="F11" s="24" t="str">
        <f>VLOOKUP($B11,Chitiet!$B:$H,4,0)</f>
        <v>Công nghệ sinh học</v>
      </c>
      <c r="G11" s="25">
        <f>VLOOKUP($B11,Chitiet!$B:$H,6,0)</f>
        <v>2015</v>
      </c>
      <c r="H11" s="25">
        <f>SUMIF(Chitiet!$B:$B,B11,Chitiet!$K:$K)</f>
        <v>3</v>
      </c>
      <c r="I11" s="28">
        <f>SUMIF(Chitiet!$B:$B,B11,Chitiet!$Q:$Q)</f>
        <v>1185000</v>
      </c>
    </row>
    <row r="12" spans="1:257" s="23" customFormat="1" ht="16.5">
      <c r="A12" s="24">
        <v>6</v>
      </c>
      <c r="B12" s="6" t="s">
        <v>88</v>
      </c>
      <c r="C12" s="24" t="str">
        <f>VLOOKUP($B12,Chitiet!$B:$H,2,0)</f>
        <v>Nguyễn Thị Thanh</v>
      </c>
      <c r="D12" s="24" t="str">
        <f>VLOOKUP($B12,Chitiet!$B:$H,3,0)</f>
        <v>Giang</v>
      </c>
      <c r="E12" s="24" t="str">
        <f>VLOOKUP($B12,Chitiet!$B:$H,5,0)</f>
        <v>DA1609V1</v>
      </c>
      <c r="F12" s="24" t="str">
        <f>VLOOKUP($B12,Chitiet!$B:$H,4,0)</f>
        <v>Công nghệ sinh học</v>
      </c>
      <c r="G12" s="25">
        <f>VLOOKUP($B12,Chitiet!$B:$H,6,0)</f>
        <v>2016</v>
      </c>
      <c r="H12" s="25">
        <f>SUMIF(Chitiet!$B:$B,B12,Chitiet!$K:$K)</f>
        <v>7</v>
      </c>
      <c r="I12" s="28">
        <f>SUMIF(Chitiet!$B:$B,B12,Chitiet!$Q:$Q)</f>
        <v>2765000</v>
      </c>
    </row>
    <row r="13" spans="1:257" s="23" customFormat="1" ht="16.5">
      <c r="A13" s="24">
        <v>7</v>
      </c>
      <c r="B13" s="6" t="s">
        <v>94</v>
      </c>
      <c r="C13" s="24" t="str">
        <f>VLOOKUP($B13,Chitiet!$B:$H,2,0)</f>
        <v>Nguyễn Quốc</v>
      </c>
      <c r="D13" s="24" t="str">
        <f>VLOOKUP($B13,Chitiet!$B:$H,3,0)</f>
        <v>Nam</v>
      </c>
      <c r="E13" s="24" t="str">
        <f>VLOOKUP($B13,Chitiet!$B:$H,5,0)</f>
        <v>DA1609V1</v>
      </c>
      <c r="F13" s="24" t="str">
        <f>VLOOKUP($B13,Chitiet!$B:$H,4,0)</f>
        <v>Công nghệ sinh học</v>
      </c>
      <c r="G13" s="25">
        <f>VLOOKUP($B13,Chitiet!$B:$H,6,0)</f>
        <v>2016</v>
      </c>
      <c r="H13" s="25">
        <f>SUMIF(Chitiet!$B:$B,B13,Chitiet!$K:$K)</f>
        <v>7</v>
      </c>
      <c r="I13" s="28">
        <f>SUMIF(Chitiet!$B:$B,B13,Chitiet!$Q:$Q)</f>
        <v>2765000</v>
      </c>
    </row>
    <row r="14" spans="1:257" s="23" customFormat="1" ht="16.5">
      <c r="A14" s="24">
        <v>8</v>
      </c>
      <c r="B14" s="6" t="s">
        <v>97</v>
      </c>
      <c r="C14" s="24" t="str">
        <f>VLOOKUP($B14,Chitiet!$B:$H,2,0)</f>
        <v>Nguyễn Tấn</v>
      </c>
      <c r="D14" s="24" t="str">
        <f>VLOOKUP($B14,Chitiet!$B:$H,3,0)</f>
        <v>Hùng</v>
      </c>
      <c r="E14" s="24" t="str">
        <f>VLOOKUP($B14,Chitiet!$B:$H,5,0)</f>
        <v>NN1611V1</v>
      </c>
      <c r="F14" s="24" t="str">
        <f>VLOOKUP($B14,Chitiet!$B:$H,4,0)</f>
        <v>Công nghệ thực phẩm</v>
      </c>
      <c r="G14" s="25">
        <f>VLOOKUP($B14,Chitiet!$B:$H,6,0)</f>
        <v>2015</v>
      </c>
      <c r="H14" s="25">
        <f>SUMIF(Chitiet!$B:$B,B14,Chitiet!$K:$K)</f>
        <v>2</v>
      </c>
      <c r="I14" s="28">
        <f>SUMIF(Chitiet!$B:$B,B14,Chitiet!$Q:$Q)</f>
        <v>790000</v>
      </c>
    </row>
    <row r="15" spans="1:257" s="23" customFormat="1" ht="16.5">
      <c r="A15" s="24">
        <v>9</v>
      </c>
      <c r="B15" s="6" t="s">
        <v>157</v>
      </c>
      <c r="C15" s="24" t="str">
        <f>VLOOKUP($B15,Chitiet!$B:$H,2,0)</f>
        <v>Võ Phước</v>
      </c>
      <c r="D15" s="24" t="str">
        <f>VLOOKUP($B15,Chitiet!$B:$H,3,0)</f>
        <v>Hưng</v>
      </c>
      <c r="E15" s="24" t="str">
        <f>VLOOKUP($B15,Chitiet!$B:$H,5,0)</f>
        <v>DI1616V1</v>
      </c>
      <c r="F15" s="24" t="str">
        <f>VLOOKUP($B15,Chitiet!$B:$H,4,0)</f>
        <v>Hệ thống thông tin</v>
      </c>
      <c r="G15" s="25">
        <f>VLOOKUP($B15,Chitiet!$B:$H,6,0)</f>
        <v>2016</v>
      </c>
      <c r="H15" s="25">
        <f>SUMIF(Chitiet!$B:$B,B15,Chitiet!$K:$K)</f>
        <v>3</v>
      </c>
      <c r="I15" s="28">
        <f>SUMIF(Chitiet!$B:$B,B15,Chitiet!$Q:$Q)</f>
        <v>1185000</v>
      </c>
    </row>
    <row r="16" spans="1:257" s="23" customFormat="1" ht="16.5">
      <c r="A16" s="24">
        <v>10</v>
      </c>
      <c r="B16" s="6" t="s">
        <v>40</v>
      </c>
      <c r="C16" s="24" t="str">
        <f>VLOOKUP($B16,Chitiet!$B:$H,2,0)</f>
        <v>Nguyễn Thùy</v>
      </c>
      <c r="D16" s="24" t="str">
        <f>VLOOKUP($B16,Chitiet!$B:$H,3,0)</f>
        <v>Trang</v>
      </c>
      <c r="E16" s="24" t="str">
        <f>VLOOKUP($B16,Chitiet!$B:$H,5,0)</f>
        <v>KT1508V1</v>
      </c>
      <c r="F16" s="24" t="str">
        <f>VLOOKUP($B16,Chitiet!$B:$H,4,0)</f>
        <v>Kinh tế nông nghiệp</v>
      </c>
      <c r="G16" s="25">
        <f>VLOOKUP($B16,Chitiet!$B:$H,6,0)</f>
        <v>2015</v>
      </c>
      <c r="H16" s="25">
        <f>SUMIF(Chitiet!$B:$B,B16,Chitiet!$K:$K)</f>
        <v>6</v>
      </c>
      <c r="I16" s="28">
        <f>SUMIF(Chitiet!$B:$B,B16,Chitiet!$Q:$Q)</f>
        <v>2010000</v>
      </c>
    </row>
    <row r="17" spans="1:9" s="23" customFormat="1" ht="16.5">
      <c r="A17" s="24">
        <v>11</v>
      </c>
      <c r="B17" s="6" t="s">
        <v>49</v>
      </c>
      <c r="C17" s="24" t="str">
        <f>VLOOKUP($B17,Chitiet!$B:$H,2,0)</f>
        <v>Nguyễn Thanh</v>
      </c>
      <c r="D17" s="24" t="str">
        <f>VLOOKUP($B17,Chitiet!$B:$H,3,0)</f>
        <v>Nhàn</v>
      </c>
      <c r="E17" s="24" t="str">
        <f>VLOOKUP($B17,Chitiet!$B:$H,5,0)</f>
        <v>KT1608V1</v>
      </c>
      <c r="F17" s="24" t="str">
        <f>VLOOKUP($B17,Chitiet!$B:$H,4,0)</f>
        <v>Kinh tế nông nghiệp</v>
      </c>
      <c r="G17" s="25">
        <f>VLOOKUP($B17,Chitiet!$B:$H,6,0)</f>
        <v>2015</v>
      </c>
      <c r="H17" s="25">
        <f>SUMIF(Chitiet!$B:$B,B17,Chitiet!$K:$K)</f>
        <v>9</v>
      </c>
      <c r="I17" s="28">
        <f>SUMIF(Chitiet!$B:$B,B17,Chitiet!$Q:$Q)</f>
        <v>3684000</v>
      </c>
    </row>
    <row r="18" spans="1:9" s="23" customFormat="1" ht="16.5">
      <c r="A18" s="24">
        <v>12</v>
      </c>
      <c r="B18" s="6" t="s">
        <v>57</v>
      </c>
      <c r="C18" s="24" t="str">
        <f>VLOOKUP($B18,Chitiet!$B:$H,2,0)</f>
        <v>Võ Thị Bé</v>
      </c>
      <c r="D18" s="24" t="str">
        <f>VLOOKUP($B18,Chitiet!$B:$H,3,0)</f>
        <v>Thơ</v>
      </c>
      <c r="E18" s="24" t="str">
        <f>VLOOKUP($B18,Chitiet!$B:$H,5,0)</f>
        <v>KT1608V1</v>
      </c>
      <c r="F18" s="24" t="str">
        <f>VLOOKUP($B18,Chitiet!$B:$H,4,0)</f>
        <v>Kinh tế nông nghiệp</v>
      </c>
      <c r="G18" s="25">
        <f>VLOOKUP($B18,Chitiet!$B:$H,6,0)</f>
        <v>2015</v>
      </c>
      <c r="H18" s="25">
        <f>SUMIF(Chitiet!$B:$B,B18,Chitiet!$K:$K)</f>
        <v>9</v>
      </c>
      <c r="I18" s="28">
        <f>SUMIF(Chitiet!$B:$B,B18,Chitiet!$Q:$Q)</f>
        <v>4689000</v>
      </c>
    </row>
    <row r="19" spans="1:9" s="23" customFormat="1" ht="16.5">
      <c r="A19" s="24">
        <v>13</v>
      </c>
      <c r="B19" s="6" t="s">
        <v>61</v>
      </c>
      <c r="C19" s="24" t="str">
        <f>VLOOKUP($B19,Chitiet!$B:$H,2,0)</f>
        <v>Ngô Anh</v>
      </c>
      <c r="D19" s="24" t="str">
        <f>VLOOKUP($B19,Chitiet!$B:$H,3,0)</f>
        <v>Tuấn</v>
      </c>
      <c r="E19" s="24" t="str">
        <f>VLOOKUP($B19,Chitiet!$B:$H,5,0)</f>
        <v>KT1608V1</v>
      </c>
      <c r="F19" s="24" t="str">
        <f>VLOOKUP($B19,Chitiet!$B:$H,4,0)</f>
        <v>Kinh tế nông nghiệp</v>
      </c>
      <c r="G19" s="25">
        <f>VLOOKUP($B19,Chitiet!$B:$H,6,0)</f>
        <v>2015</v>
      </c>
      <c r="H19" s="25">
        <f>SUMIF(Chitiet!$B:$B,B19,Chitiet!$K:$K)</f>
        <v>6</v>
      </c>
      <c r="I19" s="28">
        <f>SUMIF(Chitiet!$B:$B,B19,Chitiet!$Q:$Q)</f>
        <v>2010000</v>
      </c>
    </row>
    <row r="20" spans="1:9" s="23" customFormat="1" ht="16.5">
      <c r="A20" s="24">
        <v>14</v>
      </c>
      <c r="B20" s="6" t="s">
        <v>63</v>
      </c>
      <c r="C20" s="24" t="str">
        <f>VLOOKUP($B20,Chitiet!$B:$H,2,0)</f>
        <v>Ngô Thanh</v>
      </c>
      <c r="D20" s="24" t="str">
        <f>VLOOKUP($B20,Chitiet!$B:$H,3,0)</f>
        <v>Vũ</v>
      </c>
      <c r="E20" s="24" t="str">
        <f>VLOOKUP($B20,Chitiet!$B:$H,5,0)</f>
        <v>KT1608V1</v>
      </c>
      <c r="F20" s="24" t="str">
        <f>VLOOKUP($B20,Chitiet!$B:$H,4,0)</f>
        <v>Kinh tế nông nghiệp</v>
      </c>
      <c r="G20" s="25">
        <f>VLOOKUP($B20,Chitiet!$B:$H,6,0)</f>
        <v>2015</v>
      </c>
      <c r="H20" s="25">
        <f>SUMIF(Chitiet!$B:$B,B20,Chitiet!$K:$K)</f>
        <v>9</v>
      </c>
      <c r="I20" s="28">
        <f>SUMIF(Chitiet!$B:$B,B20,Chitiet!$Q:$Q)</f>
        <v>3684000</v>
      </c>
    </row>
    <row r="21" spans="1:9" s="23" customFormat="1" ht="16.5">
      <c r="A21" s="24">
        <v>15</v>
      </c>
      <c r="B21" s="6" t="s">
        <v>66</v>
      </c>
      <c r="C21" s="24" t="str">
        <f>VLOOKUP($B21,Chitiet!$B:$H,2,0)</f>
        <v>Lê Ngọc</v>
      </c>
      <c r="D21" s="24" t="str">
        <f>VLOOKUP($B21,Chitiet!$B:$H,3,0)</f>
        <v>Danh</v>
      </c>
      <c r="E21" s="24" t="str">
        <f>VLOOKUP($B21,Chitiet!$B:$H,5,0)</f>
        <v>KT1608V1</v>
      </c>
      <c r="F21" s="24" t="str">
        <f>VLOOKUP($B21,Chitiet!$B:$H,4,0)</f>
        <v>Kinh tế nông nghiệp</v>
      </c>
      <c r="G21" s="25">
        <f>VLOOKUP($B21,Chitiet!$B:$H,6,0)</f>
        <v>2016</v>
      </c>
      <c r="H21" s="25">
        <f>SUMIF(Chitiet!$B:$B,B21,Chitiet!$K:$K)</f>
        <v>6</v>
      </c>
      <c r="I21" s="28">
        <f>SUMIF(Chitiet!$B:$B,B21,Chitiet!$Q:$Q)</f>
        <v>2512500</v>
      </c>
    </row>
    <row r="22" spans="1:9" s="23" customFormat="1" ht="16.5">
      <c r="A22" s="24">
        <v>16</v>
      </c>
      <c r="B22" s="6" t="s">
        <v>33</v>
      </c>
      <c r="C22" s="24" t="str">
        <f>VLOOKUP($B22,Chitiet!$B:$H,2,0)</f>
        <v>Đinh Diệp Anh</v>
      </c>
      <c r="D22" s="24" t="str">
        <f>VLOOKUP($B22,Chitiet!$B:$H,3,0)</f>
        <v>Tuấn</v>
      </c>
      <c r="E22" s="24" t="str">
        <f>VLOOKUP($B22,Chitiet!$B:$H,5,0)</f>
        <v>MT1507V1</v>
      </c>
      <c r="F22" s="24" t="str">
        <f>VLOOKUP($B22,Chitiet!$B:$H,4,0)</f>
        <v>Môi trường đất và nước</v>
      </c>
      <c r="G22" s="25">
        <f>VLOOKUP($B22,Chitiet!$B:$H,6,0)</f>
        <v>2015</v>
      </c>
      <c r="H22" s="25">
        <f>SUMIF(Chitiet!$B:$B,B22,Chitiet!$K:$K)</f>
        <v>2</v>
      </c>
      <c r="I22" s="28">
        <f>SUMIF(Chitiet!$B:$B,B22,Chitiet!$Q:$Q)</f>
        <v>1185000</v>
      </c>
    </row>
    <row r="23" spans="1:9" s="23" customFormat="1" ht="16.5">
      <c r="A23" s="24">
        <v>17</v>
      </c>
      <c r="B23" s="6" t="s">
        <v>26</v>
      </c>
      <c r="C23" s="24" t="str">
        <f>VLOOKUP($B23,Chitiet!$B:$H,2,0)</f>
        <v>Tô Thị Mỹ</v>
      </c>
      <c r="D23" s="24" t="str">
        <f>VLOOKUP($B23,Chitiet!$B:$H,3,0)</f>
        <v>Hoàng</v>
      </c>
      <c r="E23" s="24" t="str">
        <f>VLOOKUP($B23,Chitiet!$B:$H,5,0)</f>
        <v>TS1606V1</v>
      </c>
      <c r="F23" s="24" t="str">
        <f>VLOOKUP($B23,Chitiet!$B:$H,4,0)</f>
        <v>Nuôi trồng thủy sản</v>
      </c>
      <c r="G23" s="25">
        <f>VLOOKUP($B23,Chitiet!$B:$H,6,0)</f>
        <v>2015</v>
      </c>
      <c r="H23" s="25">
        <f>SUMIF(Chitiet!$B:$B,B23,Chitiet!$K:$K)</f>
        <v>2</v>
      </c>
      <c r="I23" s="28">
        <f>SUMIF(Chitiet!$B:$B,B23,Chitiet!$Q:$Q)</f>
        <v>670000</v>
      </c>
    </row>
    <row r="24" spans="1:9" s="23" customFormat="1" ht="16.5">
      <c r="A24" s="24">
        <v>18</v>
      </c>
      <c r="B24" s="6" t="s">
        <v>103</v>
      </c>
      <c r="C24" s="24" t="str">
        <f>VLOOKUP($B24,Chitiet!$B:$H,2,0)</f>
        <v>Đoàn Thị Nguyệt</v>
      </c>
      <c r="D24" s="24" t="str">
        <f>VLOOKUP($B24,Chitiet!$B:$H,3,0)</f>
        <v>Minh</v>
      </c>
      <c r="E24" s="24" t="str">
        <f>VLOOKUP($B24,Chitiet!$B:$H,5,0)</f>
        <v>CA1412V1</v>
      </c>
      <c r="F24" s="24" t="str">
        <f>VLOOKUP($B24,Chitiet!$B:$H,4,0)</f>
        <v>Phát triển nông thôn</v>
      </c>
      <c r="G24" s="25">
        <f>VLOOKUP($B24,Chitiet!$B:$H,6,0)</f>
        <v>2014</v>
      </c>
      <c r="H24" s="25">
        <f>SUMIF(Chitiet!$B:$B,B24,Chitiet!$K:$K)</f>
        <v>4</v>
      </c>
      <c r="I24" s="28">
        <f>SUMIF(Chitiet!$B:$B,B24,Chitiet!$Q:$Q)</f>
        <v>2010000</v>
      </c>
    </row>
    <row r="25" spans="1:9" s="23" customFormat="1" ht="16.5">
      <c r="A25" s="24">
        <v>19</v>
      </c>
      <c r="B25" s="6" t="s">
        <v>111</v>
      </c>
      <c r="C25" s="24" t="str">
        <f>VLOOKUP($B25,Chitiet!$B:$H,2,0)</f>
        <v>Tô Tuấn</v>
      </c>
      <c r="D25" s="24" t="str">
        <f>VLOOKUP($B25,Chitiet!$B:$H,3,0)</f>
        <v>Nghĩa</v>
      </c>
      <c r="E25" s="24" t="str">
        <f>VLOOKUP($B25,Chitiet!$B:$H,5,0)</f>
        <v>CA1512V1</v>
      </c>
      <c r="F25" s="24" t="str">
        <f>VLOOKUP($B25,Chitiet!$B:$H,4,0)</f>
        <v>Phát triển nông thôn</v>
      </c>
      <c r="G25" s="25">
        <f>VLOOKUP($B25,Chitiet!$B:$H,6,0)</f>
        <v>2015</v>
      </c>
      <c r="H25" s="25">
        <f>SUMIF(Chitiet!$B:$B,B25,Chitiet!$K:$K)</f>
        <v>6</v>
      </c>
      <c r="I25" s="28">
        <f>SUMIF(Chitiet!$B:$B,B25,Chitiet!$Q:$Q)</f>
        <v>2010000</v>
      </c>
    </row>
    <row r="26" spans="1:9" s="23" customFormat="1" ht="16.5">
      <c r="A26" s="24">
        <v>20</v>
      </c>
      <c r="B26" s="6" t="s">
        <v>117</v>
      </c>
      <c r="C26" s="24" t="str">
        <f>VLOOKUP($B26,Chitiet!$B:$H,2,0)</f>
        <v>Đoàn Ngọc</v>
      </c>
      <c r="D26" s="24" t="str">
        <f>VLOOKUP($B26,Chitiet!$B:$H,3,0)</f>
        <v>Tố</v>
      </c>
      <c r="E26" s="24" t="str">
        <f>VLOOKUP($B26,Chitiet!$B:$H,5,0)</f>
        <v>CA1512V1</v>
      </c>
      <c r="F26" s="24" t="str">
        <f>VLOOKUP($B26,Chitiet!$B:$H,4,0)</f>
        <v>Phát triển nông thôn</v>
      </c>
      <c r="G26" s="25">
        <f>VLOOKUP($B26,Chitiet!$B:$H,6,0)</f>
        <v>2015</v>
      </c>
      <c r="H26" s="25">
        <f>SUMIF(Chitiet!$B:$B,B26,Chitiet!$K:$K)</f>
        <v>6</v>
      </c>
      <c r="I26" s="28">
        <f>SUMIF(Chitiet!$B:$B,B26,Chitiet!$Q:$Q)</f>
        <v>2010000</v>
      </c>
    </row>
    <row r="27" spans="1:9" s="23" customFormat="1" ht="16.5">
      <c r="A27" s="24">
        <v>21</v>
      </c>
      <c r="B27" s="6" t="s">
        <v>120</v>
      </c>
      <c r="C27" s="24" t="str">
        <f>VLOOKUP($B27,Chitiet!$B:$H,2,0)</f>
        <v>Vinoth</v>
      </c>
      <c r="D27" s="24" t="str">
        <f>VLOOKUP($B27,Chitiet!$B:$H,3,0)</f>
        <v>Vansy</v>
      </c>
      <c r="E27" s="24" t="str">
        <f>VLOOKUP($B27,Chitiet!$B:$H,5,0)</f>
        <v>CA1512V1</v>
      </c>
      <c r="F27" s="24" t="str">
        <f>VLOOKUP($B27,Chitiet!$B:$H,4,0)</f>
        <v>Phát triển nông thôn</v>
      </c>
      <c r="G27" s="25">
        <f>VLOOKUP($B27,Chitiet!$B:$H,6,0)</f>
        <v>2015</v>
      </c>
      <c r="H27" s="25">
        <f>SUMIF(Chitiet!$B:$B,B27,Chitiet!$K:$K)</f>
        <v>4</v>
      </c>
      <c r="I27" s="28">
        <f>SUMIF(Chitiet!$B:$B,B27,Chitiet!$Q:$Q)</f>
        <v>1340000</v>
      </c>
    </row>
    <row r="28" spans="1:9" s="23" customFormat="1" ht="16.5">
      <c r="A28" s="24">
        <v>22</v>
      </c>
      <c r="B28" s="6" t="s">
        <v>130</v>
      </c>
      <c r="C28" s="24" t="str">
        <f>VLOOKUP($B28,Chitiet!$B:$H,2,0)</f>
        <v>Nguyễn Văn Út</v>
      </c>
      <c r="D28" s="24" t="str">
        <f>VLOOKUP($B28,Chitiet!$B:$H,3,0)</f>
        <v>Bé</v>
      </c>
      <c r="E28" s="24" t="str">
        <f>VLOOKUP($B28,Chitiet!$B:$H,5,0)</f>
        <v>MT1514V1</v>
      </c>
      <c r="F28" s="24" t="str">
        <f>VLOOKUP($B28,Chitiet!$B:$H,4,0)</f>
        <v>Quản lý đất đai</v>
      </c>
      <c r="G28" s="25">
        <f>VLOOKUP($B28,Chitiet!$B:$H,6,0)</f>
        <v>2015</v>
      </c>
      <c r="H28" s="25">
        <f>SUMIF(Chitiet!$B:$B,B28,Chitiet!$K:$K)</f>
        <v>2</v>
      </c>
      <c r="I28" s="28">
        <f>SUMIF(Chitiet!$B:$B,B28,Chitiet!$Q:$Q)</f>
        <v>1185000</v>
      </c>
    </row>
    <row r="29" spans="1:9" s="23" customFormat="1" ht="16.5">
      <c r="A29" s="24">
        <v>23</v>
      </c>
      <c r="B29" s="6" t="s">
        <v>137</v>
      </c>
      <c r="C29" s="24" t="str">
        <f>VLOOKUP($B29,Chitiet!$B:$H,2,0)</f>
        <v>Huỳnh Phú</v>
      </c>
      <c r="D29" s="24" t="str">
        <f>VLOOKUP($B29,Chitiet!$B:$H,3,0)</f>
        <v>Hiệp</v>
      </c>
      <c r="E29" s="24" t="str">
        <f>VLOOKUP($B29,Chitiet!$B:$H,5,0)</f>
        <v>MT1514V1</v>
      </c>
      <c r="F29" s="24" t="str">
        <f>VLOOKUP($B29,Chitiet!$B:$H,4,0)</f>
        <v>Quản lý đất đai</v>
      </c>
      <c r="G29" s="25">
        <f>VLOOKUP($B29,Chitiet!$B:$H,6,0)</f>
        <v>2015</v>
      </c>
      <c r="H29" s="25">
        <f>SUMIF(Chitiet!$B:$B,B29,Chitiet!$K:$K)</f>
        <v>2</v>
      </c>
      <c r="I29" s="28">
        <f>SUMIF(Chitiet!$B:$B,B29,Chitiet!$Q:$Q)</f>
        <v>1185000</v>
      </c>
    </row>
    <row r="30" spans="1:9" s="23" customFormat="1" ht="16.5">
      <c r="A30" s="24">
        <v>24</v>
      </c>
      <c r="B30" s="6" t="s">
        <v>140</v>
      </c>
      <c r="C30" s="24" t="str">
        <f>VLOOKUP($B30,Chitiet!$B:$H,2,0)</f>
        <v>Nguyễn Hồng</v>
      </c>
      <c r="D30" s="24" t="str">
        <f>VLOOKUP($B30,Chitiet!$B:$H,3,0)</f>
        <v>Thảo</v>
      </c>
      <c r="E30" s="24" t="str">
        <f>VLOOKUP($B30,Chitiet!$B:$H,5,0)</f>
        <v>MT1514V1</v>
      </c>
      <c r="F30" s="24" t="str">
        <f>VLOOKUP($B30,Chitiet!$B:$H,4,0)</f>
        <v>Quản lý đất đai</v>
      </c>
      <c r="G30" s="25">
        <f>VLOOKUP($B30,Chitiet!$B:$H,6,0)</f>
        <v>2015</v>
      </c>
      <c r="H30" s="25">
        <f>SUMIF(Chitiet!$B:$B,B30,Chitiet!$K:$K)</f>
        <v>2</v>
      </c>
      <c r="I30" s="28">
        <f>SUMIF(Chitiet!$B:$B,B30,Chitiet!$Q:$Q)</f>
        <v>1185000</v>
      </c>
    </row>
    <row r="31" spans="1:9" s="23" customFormat="1" ht="16.5">
      <c r="A31" s="24">
        <v>25</v>
      </c>
      <c r="B31" s="6" t="s">
        <v>143</v>
      </c>
      <c r="C31" s="24" t="str">
        <f>VLOOKUP($B31,Chitiet!$B:$H,2,0)</f>
        <v>Nguyễn Thị Phương</v>
      </c>
      <c r="D31" s="24" t="str">
        <f>VLOOKUP($B31,Chitiet!$B:$H,3,0)</f>
        <v>Đài</v>
      </c>
      <c r="E31" s="24" t="str">
        <f>VLOOKUP($B31,Chitiet!$B:$H,5,0)</f>
        <v>MT1614V1</v>
      </c>
      <c r="F31" s="24" t="str">
        <f>VLOOKUP($B31,Chitiet!$B:$H,4,0)</f>
        <v>Quản lý đất đai</v>
      </c>
      <c r="G31" s="25">
        <f>VLOOKUP($B31,Chitiet!$B:$H,6,0)</f>
        <v>2016</v>
      </c>
      <c r="H31" s="25">
        <f>SUMIF(Chitiet!$B:$B,B31,Chitiet!$K:$K)</f>
        <v>10</v>
      </c>
      <c r="I31" s="28">
        <f>SUMIF(Chitiet!$B:$B,B31,Chitiet!$Q:$Q)</f>
        <v>5925000</v>
      </c>
    </row>
    <row r="32" spans="1:9" s="23" customFormat="1" ht="16.5">
      <c r="A32" s="24">
        <v>26</v>
      </c>
      <c r="B32" s="6" t="s">
        <v>123</v>
      </c>
      <c r="C32" s="24" t="str">
        <f>VLOOKUP($B32,Chitiet!$B:$H,2,0)</f>
        <v>Lưu Thị Thái</v>
      </c>
      <c r="D32" s="24" t="str">
        <f>VLOOKUP($B32,Chitiet!$B:$H,3,0)</f>
        <v>Tâm</v>
      </c>
      <c r="E32" s="24" t="str">
        <f>VLOOKUP($B32,Chitiet!$B:$H,5,0)</f>
        <v>KT1613V1</v>
      </c>
      <c r="F32" s="24" t="str">
        <f>VLOOKUP($B32,Chitiet!$B:$H,4,0)</f>
        <v>Quản trị kinh doanh</v>
      </c>
      <c r="G32" s="25">
        <f>VLOOKUP($B32,Chitiet!$B:$H,6,0)</f>
        <v>2016</v>
      </c>
      <c r="H32" s="25">
        <f>SUMIF(Chitiet!$B:$B,B32,Chitiet!$K:$K)</f>
        <v>6</v>
      </c>
      <c r="I32" s="28">
        <f>SUMIF(Chitiet!$B:$B,B32,Chitiet!$Q:$Q)</f>
        <v>3015000</v>
      </c>
    </row>
    <row r="33" spans="1:9" s="23" customFormat="1" ht="16.5">
      <c r="A33" s="24">
        <v>27</v>
      </c>
      <c r="B33" s="6" t="s">
        <v>16</v>
      </c>
      <c r="C33" s="24" t="str">
        <f>VLOOKUP($B33,Chitiet!$B:$H,2,0)</f>
        <v>Hoàng Minh</v>
      </c>
      <c r="D33" s="24" t="str">
        <f>VLOOKUP($B33,Chitiet!$B:$H,3,0)</f>
        <v>Tâm</v>
      </c>
      <c r="E33" s="24" t="str">
        <f>VLOOKUP($B33,Chitiet!$B:$H,5,0)</f>
        <v>DA1505V1</v>
      </c>
      <c r="F33" s="24" t="str">
        <f>VLOOKUP($B33,Chitiet!$B:$H,4,0)</f>
        <v>Vi sinh vật học</v>
      </c>
      <c r="G33" s="25">
        <f>VLOOKUP($B33,Chitiet!$B:$H,6,0)</f>
        <v>2015</v>
      </c>
      <c r="H33" s="25">
        <f>SUMIF(Chitiet!$B:$B,B33,Chitiet!$K:$K)</f>
        <v>6</v>
      </c>
      <c r="I33" s="28">
        <f>SUMIF(Chitiet!$B:$B,B33,Chitiet!$Q:$Q)</f>
        <v>2370000</v>
      </c>
    </row>
    <row r="34" spans="1:9" s="23" customFormat="1" ht="16.5">
      <c r="A34" s="24">
        <v>28</v>
      </c>
      <c r="B34" s="6" t="s">
        <v>164</v>
      </c>
      <c r="C34" s="24" t="str">
        <f>VLOOKUP($B34,Chitiet!$B:$H,2,0)</f>
        <v>Lê Thị</v>
      </c>
      <c r="D34" s="24" t="str">
        <f>VLOOKUP($B34,Chitiet!$B:$H,3,0)</f>
        <v>Loan</v>
      </c>
      <c r="E34" s="24" t="str">
        <f>VLOOKUP($B34,Chitiet!$B:$H,5,0)</f>
        <v>DA1605V1</v>
      </c>
      <c r="F34" s="24" t="str">
        <f>VLOOKUP($B34,Chitiet!$B:$H,4,0)</f>
        <v>Vi sinh vật học</v>
      </c>
      <c r="G34" s="25">
        <f>VLOOKUP($B34,Chitiet!$B:$H,6,0)</f>
        <v>2016</v>
      </c>
      <c r="H34" s="25">
        <f>SUMIF(Chitiet!$B:$B,B34,Chitiet!$K:$K)</f>
        <v>2</v>
      </c>
      <c r="I34" s="28">
        <f>SUMIF(Chitiet!$B:$B,B34,Chitiet!$Q:$Q)</f>
        <v>790000</v>
      </c>
    </row>
    <row r="35" spans="1:9" s="23" customFormat="1" ht="16.5">
      <c r="B35" s="30" t="s">
        <v>194</v>
      </c>
      <c r="G35" s="31"/>
      <c r="I35" s="36">
        <f>SUM(I7:I34)</f>
        <v>59029500</v>
      </c>
    </row>
  </sheetData>
  <mergeCells count="5">
    <mergeCell ref="B4:I4"/>
    <mergeCell ref="C1:E1"/>
    <mergeCell ref="F1:I1"/>
    <mergeCell ref="C2:E2"/>
    <mergeCell ref="F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topLeftCell="I1" workbookViewId="0">
      <pane ySplit="1" topLeftCell="A44" activePane="bottomLeft" state="frozen"/>
      <selection activeCell="F1" sqref="F1"/>
      <selection pane="bottomLeft" activeCell="I60" sqref="I60"/>
    </sheetView>
  </sheetViews>
  <sheetFormatPr defaultRowHeight="16.5"/>
  <cols>
    <col min="1" max="1" width="10" style="3" bestFit="1" customWidth="1"/>
    <col min="2" max="2" width="14.140625" style="3" bestFit="1" customWidth="1"/>
    <col min="3" max="3" width="20.7109375" style="3" bestFit="1" customWidth="1"/>
    <col min="4" max="4" width="9.7109375" style="3" bestFit="1" customWidth="1"/>
    <col min="5" max="5" width="24.42578125" style="3" customWidth="1"/>
    <col min="6" max="6" width="13.42578125" style="3" bestFit="1" customWidth="1"/>
    <col min="7" max="7" width="11.28515625" style="2" bestFit="1" customWidth="1"/>
    <col min="8" max="8" width="13.28515625" style="2" bestFit="1" customWidth="1"/>
    <col min="9" max="9" width="49.7109375" style="3" customWidth="1"/>
    <col min="10" max="10" width="15.7109375" style="2" bestFit="1" customWidth="1"/>
    <col min="11" max="11" width="12.140625" style="2" bestFit="1" customWidth="1"/>
    <col min="12" max="12" width="19.140625" style="2" bestFit="1" customWidth="1"/>
    <col min="13" max="13" width="9.85546875" style="2" customWidth="1"/>
    <col min="14" max="14" width="16.5703125" style="3" customWidth="1"/>
    <col min="15" max="15" width="20.85546875" style="11" bestFit="1" customWidth="1"/>
    <col min="16" max="16" width="13.42578125" style="35" bestFit="1" customWidth="1"/>
    <col min="17" max="17" width="18.85546875" style="11" bestFit="1" customWidth="1"/>
    <col min="18" max="16384" width="9.140625" style="3"/>
  </cols>
  <sheetData>
    <row r="1" spans="1:17" s="1" customFormat="1">
      <c r="A1" s="4" t="s">
        <v>0</v>
      </c>
      <c r="B1" s="4" t="s">
        <v>195</v>
      </c>
      <c r="C1" s="4" t="s">
        <v>196</v>
      </c>
      <c r="D1" s="4" t="s">
        <v>187</v>
      </c>
      <c r="E1" s="4" t="s">
        <v>169</v>
      </c>
      <c r="F1" s="4" t="s">
        <v>197</v>
      </c>
      <c r="G1" s="4" t="s">
        <v>190</v>
      </c>
      <c r="H1" s="4" t="s">
        <v>198</v>
      </c>
      <c r="I1" s="4" t="s">
        <v>199</v>
      </c>
      <c r="J1" s="4" t="s">
        <v>200</v>
      </c>
      <c r="K1" s="4" t="s">
        <v>1</v>
      </c>
      <c r="L1" s="4" t="s">
        <v>2</v>
      </c>
      <c r="M1" s="4" t="s">
        <v>3</v>
      </c>
      <c r="N1" s="4" t="s">
        <v>201</v>
      </c>
      <c r="O1" s="9" t="s">
        <v>4</v>
      </c>
      <c r="P1" s="33" t="s">
        <v>5</v>
      </c>
      <c r="Q1" s="9" t="s">
        <v>6</v>
      </c>
    </row>
    <row r="2" spans="1:17">
      <c r="A2" s="5">
        <v>1</v>
      </c>
      <c r="B2" s="6" t="s">
        <v>7</v>
      </c>
      <c r="C2" s="6" t="s">
        <v>8</v>
      </c>
      <c r="D2" s="6" t="s">
        <v>9</v>
      </c>
      <c r="E2" s="6" t="s">
        <v>170</v>
      </c>
      <c r="F2" s="6" t="s">
        <v>10</v>
      </c>
      <c r="G2" s="7">
        <v>2016</v>
      </c>
      <c r="H2" s="5" t="s">
        <v>11</v>
      </c>
      <c r="I2" s="6" t="s">
        <v>12</v>
      </c>
      <c r="J2" s="5" t="s">
        <v>13</v>
      </c>
      <c r="K2" s="7">
        <v>2</v>
      </c>
      <c r="L2" s="5"/>
      <c r="M2" s="5"/>
      <c r="N2" s="6"/>
      <c r="O2" s="10">
        <v>335000</v>
      </c>
      <c r="P2" s="34">
        <v>1</v>
      </c>
      <c r="Q2" s="10">
        <f t="shared" ref="Q2:Q33" si="0">P2*O2*K2</f>
        <v>670000</v>
      </c>
    </row>
    <row r="3" spans="1:17">
      <c r="A3" s="5">
        <v>2</v>
      </c>
      <c r="B3" s="6" t="s">
        <v>7</v>
      </c>
      <c r="C3" s="6" t="s">
        <v>8</v>
      </c>
      <c r="D3" s="6" t="s">
        <v>9</v>
      </c>
      <c r="E3" s="6" t="s">
        <v>170</v>
      </c>
      <c r="F3" s="6" t="s">
        <v>10</v>
      </c>
      <c r="G3" s="7">
        <v>2016</v>
      </c>
      <c r="H3" s="5" t="s">
        <v>14</v>
      </c>
      <c r="I3" s="6" t="s">
        <v>15</v>
      </c>
      <c r="J3" s="5" t="s">
        <v>13</v>
      </c>
      <c r="K3" s="7">
        <v>2</v>
      </c>
      <c r="L3" s="5"/>
      <c r="M3" s="5"/>
      <c r="N3" s="6"/>
      <c r="O3" s="10">
        <v>335000</v>
      </c>
      <c r="P3" s="34">
        <v>1</v>
      </c>
      <c r="Q3" s="10">
        <f t="shared" si="0"/>
        <v>670000</v>
      </c>
    </row>
    <row r="4" spans="1:17">
      <c r="A4" s="5">
        <v>3</v>
      </c>
      <c r="B4" s="6" t="s">
        <v>69</v>
      </c>
      <c r="C4" s="6" t="s">
        <v>70</v>
      </c>
      <c r="D4" s="6" t="s">
        <v>71</v>
      </c>
      <c r="E4" s="6" t="s">
        <v>174</v>
      </c>
      <c r="F4" s="6" t="s">
        <v>72</v>
      </c>
      <c r="G4" s="7">
        <v>2015</v>
      </c>
      <c r="H4" s="5" t="s">
        <v>73</v>
      </c>
      <c r="I4" s="6" t="s">
        <v>74</v>
      </c>
      <c r="J4" s="5" t="s">
        <v>75</v>
      </c>
      <c r="K4" s="7">
        <v>3</v>
      </c>
      <c r="L4" s="5"/>
      <c r="M4" s="5" t="s">
        <v>56</v>
      </c>
      <c r="N4" s="6"/>
      <c r="O4" s="10">
        <v>395000</v>
      </c>
      <c r="P4" s="34">
        <v>1</v>
      </c>
      <c r="Q4" s="10">
        <f t="shared" si="0"/>
        <v>1185000</v>
      </c>
    </row>
    <row r="5" spans="1:17">
      <c r="A5" s="5">
        <v>4</v>
      </c>
      <c r="B5" s="6" t="s">
        <v>76</v>
      </c>
      <c r="C5" s="6" t="s">
        <v>77</v>
      </c>
      <c r="D5" s="6" t="s">
        <v>78</v>
      </c>
      <c r="E5" s="6" t="s">
        <v>174</v>
      </c>
      <c r="F5" s="6" t="s">
        <v>72</v>
      </c>
      <c r="G5" s="7">
        <v>2015</v>
      </c>
      <c r="H5" s="5" t="s">
        <v>73</v>
      </c>
      <c r="I5" s="6" t="s">
        <v>74</v>
      </c>
      <c r="J5" s="5" t="s">
        <v>75</v>
      </c>
      <c r="K5" s="7">
        <v>3</v>
      </c>
      <c r="L5" s="5"/>
      <c r="M5" s="5"/>
      <c r="N5" s="6"/>
      <c r="O5" s="10">
        <v>395000</v>
      </c>
      <c r="P5" s="34">
        <v>1</v>
      </c>
      <c r="Q5" s="10">
        <f t="shared" si="0"/>
        <v>1185000</v>
      </c>
    </row>
    <row r="6" spans="1:17">
      <c r="A6" s="5">
        <v>5</v>
      </c>
      <c r="B6" s="6" t="s">
        <v>76</v>
      </c>
      <c r="C6" s="6" t="s">
        <v>77</v>
      </c>
      <c r="D6" s="6" t="s">
        <v>78</v>
      </c>
      <c r="E6" s="6" t="s">
        <v>174</v>
      </c>
      <c r="F6" s="6" t="s">
        <v>72</v>
      </c>
      <c r="G6" s="7">
        <v>2015</v>
      </c>
      <c r="H6" s="5" t="s">
        <v>79</v>
      </c>
      <c r="I6" s="6" t="s">
        <v>80</v>
      </c>
      <c r="J6" s="5" t="s">
        <v>75</v>
      </c>
      <c r="K6" s="7">
        <v>3</v>
      </c>
      <c r="L6" s="5"/>
      <c r="M6" s="5"/>
      <c r="N6" s="6"/>
      <c r="O6" s="10">
        <v>395000</v>
      </c>
      <c r="P6" s="34">
        <v>1</v>
      </c>
      <c r="Q6" s="10">
        <f t="shared" si="0"/>
        <v>1185000</v>
      </c>
    </row>
    <row r="7" spans="1:17">
      <c r="A7" s="5">
        <v>6</v>
      </c>
      <c r="B7" s="6" t="s">
        <v>76</v>
      </c>
      <c r="C7" s="6" t="s">
        <v>77</v>
      </c>
      <c r="D7" s="6" t="s">
        <v>78</v>
      </c>
      <c r="E7" s="6" t="s">
        <v>174</v>
      </c>
      <c r="F7" s="6" t="s">
        <v>72</v>
      </c>
      <c r="G7" s="7">
        <v>2015</v>
      </c>
      <c r="H7" s="5" t="s">
        <v>81</v>
      </c>
      <c r="I7" s="6" t="s">
        <v>82</v>
      </c>
      <c r="J7" s="5" t="s">
        <v>75</v>
      </c>
      <c r="K7" s="7">
        <v>2</v>
      </c>
      <c r="L7" s="5"/>
      <c r="M7" s="5"/>
      <c r="N7" s="6"/>
      <c r="O7" s="10">
        <v>395000</v>
      </c>
      <c r="P7" s="34">
        <v>1</v>
      </c>
      <c r="Q7" s="10">
        <f t="shared" si="0"/>
        <v>790000</v>
      </c>
    </row>
    <row r="8" spans="1:17">
      <c r="A8" s="5">
        <v>7</v>
      </c>
      <c r="B8" s="6" t="s">
        <v>83</v>
      </c>
      <c r="C8" s="6" t="s">
        <v>84</v>
      </c>
      <c r="D8" s="6" t="s">
        <v>18</v>
      </c>
      <c r="E8" s="6" t="s">
        <v>174</v>
      </c>
      <c r="F8" s="6" t="s">
        <v>72</v>
      </c>
      <c r="G8" s="7">
        <v>2015</v>
      </c>
      <c r="H8" s="5" t="s">
        <v>73</v>
      </c>
      <c r="I8" s="6" t="s">
        <v>74</v>
      </c>
      <c r="J8" s="5" t="s">
        <v>75</v>
      </c>
      <c r="K8" s="7">
        <v>3</v>
      </c>
      <c r="L8" s="5"/>
      <c r="M8" s="5" t="s">
        <v>56</v>
      </c>
      <c r="N8" s="6"/>
      <c r="O8" s="10">
        <v>395000</v>
      </c>
      <c r="P8" s="34">
        <v>1</v>
      </c>
      <c r="Q8" s="10">
        <f t="shared" si="0"/>
        <v>1185000</v>
      </c>
    </row>
    <row r="9" spans="1:17">
      <c r="A9" s="5">
        <v>8</v>
      </c>
      <c r="B9" s="6" t="s">
        <v>85</v>
      </c>
      <c r="C9" s="6" t="s">
        <v>86</v>
      </c>
      <c r="D9" s="6" t="s">
        <v>87</v>
      </c>
      <c r="E9" s="6" t="s">
        <v>174</v>
      </c>
      <c r="F9" s="6" t="s">
        <v>72</v>
      </c>
      <c r="G9" s="7">
        <v>2015</v>
      </c>
      <c r="H9" s="5" t="s">
        <v>73</v>
      </c>
      <c r="I9" s="6" t="s">
        <v>74</v>
      </c>
      <c r="J9" s="5" t="s">
        <v>75</v>
      </c>
      <c r="K9" s="7">
        <v>3</v>
      </c>
      <c r="L9" s="5"/>
      <c r="M9" s="5" t="s">
        <v>56</v>
      </c>
      <c r="N9" s="6"/>
      <c r="O9" s="10">
        <v>395000</v>
      </c>
      <c r="P9" s="34">
        <v>1</v>
      </c>
      <c r="Q9" s="10">
        <f t="shared" si="0"/>
        <v>1185000</v>
      </c>
    </row>
    <row r="10" spans="1:17">
      <c r="A10" s="5">
        <v>9</v>
      </c>
      <c r="B10" s="6" t="s">
        <v>88</v>
      </c>
      <c r="C10" s="6" t="s">
        <v>89</v>
      </c>
      <c r="D10" s="6" t="s">
        <v>90</v>
      </c>
      <c r="E10" s="6" t="s">
        <v>174</v>
      </c>
      <c r="F10" s="6" t="s">
        <v>91</v>
      </c>
      <c r="G10" s="7">
        <v>2016</v>
      </c>
      <c r="H10" s="5" t="s">
        <v>92</v>
      </c>
      <c r="I10" s="6" t="s">
        <v>93</v>
      </c>
      <c r="J10" s="5" t="s">
        <v>75</v>
      </c>
      <c r="K10" s="7">
        <v>2</v>
      </c>
      <c r="L10" s="5"/>
      <c r="M10" s="5"/>
      <c r="N10" s="6"/>
      <c r="O10" s="10">
        <v>395000</v>
      </c>
      <c r="P10" s="34">
        <v>1</v>
      </c>
      <c r="Q10" s="10">
        <f t="shared" si="0"/>
        <v>790000</v>
      </c>
    </row>
    <row r="11" spans="1:17">
      <c r="A11" s="5">
        <v>10</v>
      </c>
      <c r="B11" s="6" t="s">
        <v>88</v>
      </c>
      <c r="C11" s="6" t="s">
        <v>89</v>
      </c>
      <c r="D11" s="6" t="s">
        <v>90</v>
      </c>
      <c r="E11" s="6" t="s">
        <v>174</v>
      </c>
      <c r="F11" s="6" t="s">
        <v>91</v>
      </c>
      <c r="G11" s="7">
        <v>2016</v>
      </c>
      <c r="H11" s="5" t="s">
        <v>81</v>
      </c>
      <c r="I11" s="6" t="s">
        <v>82</v>
      </c>
      <c r="J11" s="5" t="s">
        <v>75</v>
      </c>
      <c r="K11" s="7">
        <v>2</v>
      </c>
      <c r="L11" s="5"/>
      <c r="M11" s="5"/>
      <c r="N11" s="6"/>
      <c r="O11" s="10">
        <v>395000</v>
      </c>
      <c r="P11" s="34">
        <v>1</v>
      </c>
      <c r="Q11" s="10">
        <f t="shared" si="0"/>
        <v>790000</v>
      </c>
    </row>
    <row r="12" spans="1:17">
      <c r="A12" s="5">
        <v>11</v>
      </c>
      <c r="B12" s="6" t="s">
        <v>88</v>
      </c>
      <c r="C12" s="6" t="s">
        <v>89</v>
      </c>
      <c r="D12" s="6" t="s">
        <v>90</v>
      </c>
      <c r="E12" s="6" t="s">
        <v>174</v>
      </c>
      <c r="F12" s="6" t="s">
        <v>91</v>
      </c>
      <c r="G12" s="7">
        <v>2016</v>
      </c>
      <c r="H12" s="5" t="s">
        <v>79</v>
      </c>
      <c r="I12" s="6" t="s">
        <v>80</v>
      </c>
      <c r="J12" s="5" t="s">
        <v>75</v>
      </c>
      <c r="K12" s="7">
        <v>3</v>
      </c>
      <c r="L12" s="5"/>
      <c r="M12" s="5"/>
      <c r="N12" s="6"/>
      <c r="O12" s="10">
        <v>395000</v>
      </c>
      <c r="P12" s="34">
        <v>1</v>
      </c>
      <c r="Q12" s="10">
        <f t="shared" si="0"/>
        <v>1185000</v>
      </c>
    </row>
    <row r="13" spans="1:17">
      <c r="A13" s="5">
        <v>12</v>
      </c>
      <c r="B13" s="6" t="s">
        <v>94</v>
      </c>
      <c r="C13" s="6" t="s">
        <v>95</v>
      </c>
      <c r="D13" s="6" t="s">
        <v>96</v>
      </c>
      <c r="E13" s="6" t="s">
        <v>174</v>
      </c>
      <c r="F13" s="6" t="s">
        <v>91</v>
      </c>
      <c r="G13" s="7">
        <v>2016</v>
      </c>
      <c r="H13" s="5" t="s">
        <v>81</v>
      </c>
      <c r="I13" s="6" t="s">
        <v>82</v>
      </c>
      <c r="J13" s="5" t="s">
        <v>75</v>
      </c>
      <c r="K13" s="7">
        <v>2</v>
      </c>
      <c r="L13" s="5"/>
      <c r="M13" s="5"/>
      <c r="N13" s="6"/>
      <c r="O13" s="10">
        <v>395000</v>
      </c>
      <c r="P13" s="34">
        <v>1</v>
      </c>
      <c r="Q13" s="10">
        <f t="shared" si="0"/>
        <v>790000</v>
      </c>
    </row>
    <row r="14" spans="1:17">
      <c r="A14" s="5">
        <v>13</v>
      </c>
      <c r="B14" s="6" t="s">
        <v>94</v>
      </c>
      <c r="C14" s="6" t="s">
        <v>95</v>
      </c>
      <c r="D14" s="6" t="s">
        <v>96</v>
      </c>
      <c r="E14" s="6" t="s">
        <v>174</v>
      </c>
      <c r="F14" s="6" t="s">
        <v>91</v>
      </c>
      <c r="G14" s="7">
        <v>2016</v>
      </c>
      <c r="H14" s="5" t="s">
        <v>92</v>
      </c>
      <c r="I14" s="6" t="s">
        <v>93</v>
      </c>
      <c r="J14" s="5" t="s">
        <v>75</v>
      </c>
      <c r="K14" s="7">
        <v>2</v>
      </c>
      <c r="L14" s="5"/>
      <c r="M14" s="5"/>
      <c r="N14" s="6"/>
      <c r="O14" s="10">
        <v>395000</v>
      </c>
      <c r="P14" s="34">
        <v>1</v>
      </c>
      <c r="Q14" s="10">
        <f t="shared" si="0"/>
        <v>790000</v>
      </c>
    </row>
    <row r="15" spans="1:17">
      <c r="A15" s="5">
        <v>14</v>
      </c>
      <c r="B15" s="6" t="s">
        <v>94</v>
      </c>
      <c r="C15" s="6" t="s">
        <v>95</v>
      </c>
      <c r="D15" s="6" t="s">
        <v>96</v>
      </c>
      <c r="E15" s="6" t="s">
        <v>174</v>
      </c>
      <c r="F15" s="6" t="s">
        <v>91</v>
      </c>
      <c r="G15" s="7">
        <v>2016</v>
      </c>
      <c r="H15" s="5" t="s">
        <v>79</v>
      </c>
      <c r="I15" s="6" t="s">
        <v>80</v>
      </c>
      <c r="J15" s="5" t="s">
        <v>75</v>
      </c>
      <c r="K15" s="7">
        <v>3</v>
      </c>
      <c r="L15" s="5"/>
      <c r="M15" s="5"/>
      <c r="N15" s="6"/>
      <c r="O15" s="10">
        <v>395000</v>
      </c>
      <c r="P15" s="34">
        <v>1</v>
      </c>
      <c r="Q15" s="10">
        <f t="shared" si="0"/>
        <v>1185000</v>
      </c>
    </row>
    <row r="16" spans="1:17">
      <c r="A16" s="5">
        <v>15</v>
      </c>
      <c r="B16" s="6" t="s">
        <v>97</v>
      </c>
      <c r="C16" s="6" t="s">
        <v>98</v>
      </c>
      <c r="D16" s="6" t="s">
        <v>99</v>
      </c>
      <c r="E16" s="6" t="s">
        <v>176</v>
      </c>
      <c r="F16" s="6" t="s">
        <v>100</v>
      </c>
      <c r="G16" s="7">
        <v>2015</v>
      </c>
      <c r="H16" s="5" t="s">
        <v>101</v>
      </c>
      <c r="I16" s="6" t="s">
        <v>102</v>
      </c>
      <c r="J16" s="5" t="s">
        <v>22</v>
      </c>
      <c r="K16" s="7">
        <v>2</v>
      </c>
      <c r="L16" s="5"/>
      <c r="M16" s="5"/>
      <c r="N16" s="6"/>
      <c r="O16" s="10">
        <v>395000</v>
      </c>
      <c r="P16" s="34">
        <v>1</v>
      </c>
      <c r="Q16" s="10">
        <f t="shared" si="0"/>
        <v>790000</v>
      </c>
    </row>
    <row r="17" spans="1:17">
      <c r="A17" s="5">
        <v>16</v>
      </c>
      <c r="B17" s="6" t="s">
        <v>157</v>
      </c>
      <c r="C17" s="6" t="s">
        <v>158</v>
      </c>
      <c r="D17" s="6" t="s">
        <v>159</v>
      </c>
      <c r="E17" s="6" t="s">
        <v>179</v>
      </c>
      <c r="F17" s="6" t="s">
        <v>160</v>
      </c>
      <c r="G17" s="7">
        <v>2016</v>
      </c>
      <c r="H17" s="5" t="s">
        <v>161</v>
      </c>
      <c r="I17" s="6" t="s">
        <v>162</v>
      </c>
      <c r="J17" s="5" t="s">
        <v>163</v>
      </c>
      <c r="K17" s="7">
        <v>3</v>
      </c>
      <c r="L17" s="5"/>
      <c r="M17" s="5"/>
      <c r="N17" s="6"/>
      <c r="O17" s="10">
        <v>395000</v>
      </c>
      <c r="P17" s="34">
        <v>1</v>
      </c>
      <c r="Q17" s="10">
        <f t="shared" si="0"/>
        <v>1185000</v>
      </c>
    </row>
    <row r="18" spans="1:17">
      <c r="A18" s="5">
        <v>17</v>
      </c>
      <c r="B18" s="6" t="s">
        <v>40</v>
      </c>
      <c r="C18" s="6" t="s">
        <v>41</v>
      </c>
      <c r="D18" s="6" t="s">
        <v>42</v>
      </c>
      <c r="E18" s="6" t="s">
        <v>45</v>
      </c>
      <c r="F18" s="6" t="s">
        <v>43</v>
      </c>
      <c r="G18" s="7">
        <v>2015</v>
      </c>
      <c r="H18" s="5" t="s">
        <v>44</v>
      </c>
      <c r="I18" s="6" t="s">
        <v>45</v>
      </c>
      <c r="J18" s="5" t="s">
        <v>46</v>
      </c>
      <c r="K18" s="7">
        <v>3</v>
      </c>
      <c r="L18" s="5"/>
      <c r="M18" s="5"/>
      <c r="N18" s="6"/>
      <c r="O18" s="10">
        <v>335000</v>
      </c>
      <c r="P18" s="34">
        <v>1</v>
      </c>
      <c r="Q18" s="10">
        <f t="shared" si="0"/>
        <v>1005000</v>
      </c>
    </row>
    <row r="19" spans="1:17">
      <c r="A19" s="5">
        <v>18</v>
      </c>
      <c r="B19" s="6" t="s">
        <v>40</v>
      </c>
      <c r="C19" s="6" t="s">
        <v>41</v>
      </c>
      <c r="D19" s="6" t="s">
        <v>42</v>
      </c>
      <c r="E19" s="6" t="s">
        <v>45</v>
      </c>
      <c r="F19" s="6" t="s">
        <v>43</v>
      </c>
      <c r="G19" s="7">
        <v>2015</v>
      </c>
      <c r="H19" s="5" t="s">
        <v>47</v>
      </c>
      <c r="I19" s="6" t="s">
        <v>48</v>
      </c>
      <c r="J19" s="5" t="s">
        <v>46</v>
      </c>
      <c r="K19" s="7">
        <v>3</v>
      </c>
      <c r="L19" s="5"/>
      <c r="M19" s="5"/>
      <c r="N19" s="6"/>
      <c r="O19" s="10">
        <v>335000</v>
      </c>
      <c r="P19" s="34">
        <v>1</v>
      </c>
      <c r="Q19" s="10">
        <f t="shared" si="0"/>
        <v>1005000</v>
      </c>
    </row>
    <row r="20" spans="1:17">
      <c r="A20" s="5">
        <v>19</v>
      </c>
      <c r="B20" s="6" t="s">
        <v>49</v>
      </c>
      <c r="C20" s="6" t="s">
        <v>50</v>
      </c>
      <c r="D20" s="6" t="s">
        <v>51</v>
      </c>
      <c r="E20" s="6" t="s">
        <v>45</v>
      </c>
      <c r="F20" s="6" t="s">
        <v>52</v>
      </c>
      <c r="G20" s="7">
        <v>2015</v>
      </c>
      <c r="H20" s="5" t="s">
        <v>53</v>
      </c>
      <c r="I20" s="6" t="s">
        <v>54</v>
      </c>
      <c r="J20" s="5" t="s">
        <v>55</v>
      </c>
      <c r="K20" s="7">
        <v>3</v>
      </c>
      <c r="L20" s="5"/>
      <c r="M20" s="5" t="s">
        <v>56</v>
      </c>
      <c r="N20" s="6"/>
      <c r="O20" s="10">
        <v>558000</v>
      </c>
      <c r="P20" s="34">
        <v>1</v>
      </c>
      <c r="Q20" s="10">
        <f t="shared" si="0"/>
        <v>1674000</v>
      </c>
    </row>
    <row r="21" spans="1:17">
      <c r="A21" s="5">
        <v>20</v>
      </c>
      <c r="B21" s="6" t="s">
        <v>49</v>
      </c>
      <c r="C21" s="6" t="s">
        <v>50</v>
      </c>
      <c r="D21" s="6" t="s">
        <v>51</v>
      </c>
      <c r="E21" s="6" t="s">
        <v>45</v>
      </c>
      <c r="F21" s="6" t="s">
        <v>52</v>
      </c>
      <c r="G21" s="7">
        <v>2015</v>
      </c>
      <c r="H21" s="5" t="s">
        <v>44</v>
      </c>
      <c r="I21" s="6" t="s">
        <v>45</v>
      </c>
      <c r="J21" s="5" t="s">
        <v>46</v>
      </c>
      <c r="K21" s="7">
        <v>3</v>
      </c>
      <c r="L21" s="5"/>
      <c r="M21" s="5"/>
      <c r="N21" s="6"/>
      <c r="O21" s="10">
        <v>335000</v>
      </c>
      <c r="P21" s="34">
        <v>1</v>
      </c>
      <c r="Q21" s="10">
        <f t="shared" si="0"/>
        <v>1005000</v>
      </c>
    </row>
    <row r="22" spans="1:17">
      <c r="A22" s="5">
        <v>21</v>
      </c>
      <c r="B22" s="6" t="s">
        <v>49</v>
      </c>
      <c r="C22" s="6" t="s">
        <v>50</v>
      </c>
      <c r="D22" s="6" t="s">
        <v>51</v>
      </c>
      <c r="E22" s="6" t="s">
        <v>45</v>
      </c>
      <c r="F22" s="6" t="s">
        <v>52</v>
      </c>
      <c r="G22" s="7">
        <v>2015</v>
      </c>
      <c r="H22" s="5" t="s">
        <v>47</v>
      </c>
      <c r="I22" s="6" t="s">
        <v>48</v>
      </c>
      <c r="J22" s="5" t="s">
        <v>46</v>
      </c>
      <c r="K22" s="7">
        <v>3</v>
      </c>
      <c r="L22" s="5"/>
      <c r="M22" s="5"/>
      <c r="N22" s="6"/>
      <c r="O22" s="10">
        <v>335000</v>
      </c>
      <c r="P22" s="34">
        <v>1</v>
      </c>
      <c r="Q22" s="10">
        <f t="shared" si="0"/>
        <v>1005000</v>
      </c>
    </row>
    <row r="23" spans="1:17">
      <c r="A23" s="5">
        <v>22</v>
      </c>
      <c r="B23" s="6" t="s">
        <v>57</v>
      </c>
      <c r="C23" s="6" t="s">
        <v>58</v>
      </c>
      <c r="D23" s="6" t="s">
        <v>59</v>
      </c>
      <c r="E23" s="6" t="s">
        <v>45</v>
      </c>
      <c r="F23" s="6" t="s">
        <v>52</v>
      </c>
      <c r="G23" s="7">
        <v>2015</v>
      </c>
      <c r="H23" s="5" t="s">
        <v>53</v>
      </c>
      <c r="I23" s="6" t="s">
        <v>54</v>
      </c>
      <c r="J23" s="5" t="s">
        <v>55</v>
      </c>
      <c r="K23" s="7">
        <v>3</v>
      </c>
      <c r="L23" s="5"/>
      <c r="M23" s="5" t="s">
        <v>56</v>
      </c>
      <c r="N23" s="6"/>
      <c r="O23" s="10">
        <v>558000</v>
      </c>
      <c r="P23" s="34">
        <v>1</v>
      </c>
      <c r="Q23" s="10">
        <f t="shared" si="0"/>
        <v>1674000</v>
      </c>
    </row>
    <row r="24" spans="1:17">
      <c r="A24" s="5">
        <v>23</v>
      </c>
      <c r="B24" s="6" t="s">
        <v>61</v>
      </c>
      <c r="C24" s="6" t="s">
        <v>62</v>
      </c>
      <c r="D24" s="6" t="s">
        <v>35</v>
      </c>
      <c r="E24" s="6" t="s">
        <v>45</v>
      </c>
      <c r="F24" s="6" t="s">
        <v>52</v>
      </c>
      <c r="G24" s="7">
        <v>2015</v>
      </c>
      <c r="H24" s="5" t="s">
        <v>44</v>
      </c>
      <c r="I24" s="6" t="s">
        <v>45</v>
      </c>
      <c r="J24" s="5" t="s">
        <v>46</v>
      </c>
      <c r="K24" s="7">
        <v>3</v>
      </c>
      <c r="L24" s="5"/>
      <c r="M24" s="5"/>
      <c r="N24" s="6"/>
      <c r="O24" s="10">
        <v>335000</v>
      </c>
      <c r="P24" s="34">
        <v>1</v>
      </c>
      <c r="Q24" s="10">
        <f t="shared" si="0"/>
        <v>1005000</v>
      </c>
    </row>
    <row r="25" spans="1:17">
      <c r="A25" s="5">
        <v>24</v>
      </c>
      <c r="B25" s="6" t="s">
        <v>61</v>
      </c>
      <c r="C25" s="6" t="s">
        <v>62</v>
      </c>
      <c r="D25" s="6" t="s">
        <v>35</v>
      </c>
      <c r="E25" s="6" t="s">
        <v>45</v>
      </c>
      <c r="F25" s="6" t="s">
        <v>52</v>
      </c>
      <c r="G25" s="7">
        <v>2015</v>
      </c>
      <c r="H25" s="5" t="s">
        <v>47</v>
      </c>
      <c r="I25" s="6" t="s">
        <v>48</v>
      </c>
      <c r="J25" s="5" t="s">
        <v>46</v>
      </c>
      <c r="K25" s="7">
        <v>3</v>
      </c>
      <c r="L25" s="5"/>
      <c r="M25" s="5"/>
      <c r="N25" s="6"/>
      <c r="O25" s="10">
        <v>335000</v>
      </c>
      <c r="P25" s="34">
        <v>1</v>
      </c>
      <c r="Q25" s="10">
        <f t="shared" si="0"/>
        <v>1005000</v>
      </c>
    </row>
    <row r="26" spans="1:17">
      <c r="A26" s="5">
        <v>25</v>
      </c>
      <c r="B26" s="6" t="s">
        <v>63</v>
      </c>
      <c r="C26" s="6" t="s">
        <v>64</v>
      </c>
      <c r="D26" s="6" t="s">
        <v>65</v>
      </c>
      <c r="E26" s="6" t="s">
        <v>45</v>
      </c>
      <c r="F26" s="6" t="s">
        <v>52</v>
      </c>
      <c r="G26" s="7">
        <v>2015</v>
      </c>
      <c r="H26" s="5" t="s">
        <v>44</v>
      </c>
      <c r="I26" s="6" t="s">
        <v>45</v>
      </c>
      <c r="J26" s="5" t="s">
        <v>46</v>
      </c>
      <c r="K26" s="7">
        <v>3</v>
      </c>
      <c r="L26" s="5"/>
      <c r="M26" s="5"/>
      <c r="N26" s="6"/>
      <c r="O26" s="10">
        <v>335000</v>
      </c>
      <c r="P26" s="34">
        <v>1</v>
      </c>
      <c r="Q26" s="10">
        <f t="shared" si="0"/>
        <v>1005000</v>
      </c>
    </row>
    <row r="27" spans="1:17">
      <c r="A27" s="5">
        <v>26</v>
      </c>
      <c r="B27" s="6" t="s">
        <v>63</v>
      </c>
      <c r="C27" s="6" t="s">
        <v>64</v>
      </c>
      <c r="D27" s="6" t="s">
        <v>65</v>
      </c>
      <c r="E27" s="6" t="s">
        <v>45</v>
      </c>
      <c r="F27" s="6" t="s">
        <v>52</v>
      </c>
      <c r="G27" s="7">
        <v>2015</v>
      </c>
      <c r="H27" s="5" t="s">
        <v>53</v>
      </c>
      <c r="I27" s="6" t="s">
        <v>54</v>
      </c>
      <c r="J27" s="5" t="s">
        <v>55</v>
      </c>
      <c r="K27" s="7">
        <v>3</v>
      </c>
      <c r="L27" s="5"/>
      <c r="M27" s="5" t="s">
        <v>56</v>
      </c>
      <c r="N27" s="6"/>
      <c r="O27" s="10">
        <v>558000</v>
      </c>
      <c r="P27" s="34">
        <v>1</v>
      </c>
      <c r="Q27" s="10">
        <f t="shared" si="0"/>
        <v>1674000</v>
      </c>
    </row>
    <row r="28" spans="1:17">
      <c r="A28" s="5">
        <v>27</v>
      </c>
      <c r="B28" s="6" t="s">
        <v>63</v>
      </c>
      <c r="C28" s="6" t="s">
        <v>64</v>
      </c>
      <c r="D28" s="6" t="s">
        <v>65</v>
      </c>
      <c r="E28" s="6" t="s">
        <v>45</v>
      </c>
      <c r="F28" s="6" t="s">
        <v>52</v>
      </c>
      <c r="G28" s="7">
        <v>2015</v>
      </c>
      <c r="H28" s="5" t="s">
        <v>47</v>
      </c>
      <c r="I28" s="6" t="s">
        <v>48</v>
      </c>
      <c r="J28" s="5" t="s">
        <v>46</v>
      </c>
      <c r="K28" s="7">
        <v>3</v>
      </c>
      <c r="L28" s="5"/>
      <c r="M28" s="5"/>
      <c r="N28" s="6"/>
      <c r="O28" s="10">
        <v>335000</v>
      </c>
      <c r="P28" s="34">
        <v>1</v>
      </c>
      <c r="Q28" s="10">
        <f t="shared" si="0"/>
        <v>1005000</v>
      </c>
    </row>
    <row r="29" spans="1:17">
      <c r="A29" s="5">
        <v>28</v>
      </c>
      <c r="B29" s="6" t="s">
        <v>66</v>
      </c>
      <c r="C29" s="6" t="s">
        <v>67</v>
      </c>
      <c r="D29" s="6" t="s">
        <v>68</v>
      </c>
      <c r="E29" s="6" t="s">
        <v>45</v>
      </c>
      <c r="F29" s="6" t="s">
        <v>52</v>
      </c>
      <c r="G29" s="7">
        <v>2016</v>
      </c>
      <c r="H29" s="5" t="s">
        <v>44</v>
      </c>
      <c r="I29" s="6" t="s">
        <v>45</v>
      </c>
      <c r="J29" s="5" t="s">
        <v>46</v>
      </c>
      <c r="K29" s="7">
        <v>3</v>
      </c>
      <c r="L29" s="5"/>
      <c r="M29" s="5"/>
      <c r="N29" s="6"/>
      <c r="O29" s="10">
        <v>335000</v>
      </c>
      <c r="P29" s="34">
        <v>1</v>
      </c>
      <c r="Q29" s="10">
        <f t="shared" si="0"/>
        <v>1005000</v>
      </c>
    </row>
    <row r="30" spans="1:17">
      <c r="A30" s="5">
        <v>29</v>
      </c>
      <c r="B30" s="6" t="s">
        <v>57</v>
      </c>
      <c r="C30" s="6" t="s">
        <v>58</v>
      </c>
      <c r="D30" s="6" t="s">
        <v>59</v>
      </c>
      <c r="E30" s="6" t="s">
        <v>45</v>
      </c>
      <c r="F30" s="6" t="s">
        <v>52</v>
      </c>
      <c r="G30" s="7">
        <v>2015</v>
      </c>
      <c r="H30" s="5" t="s">
        <v>47</v>
      </c>
      <c r="I30" s="6" t="s">
        <v>48</v>
      </c>
      <c r="J30" s="5" t="s">
        <v>60</v>
      </c>
      <c r="K30" s="7">
        <v>3</v>
      </c>
      <c r="L30" s="5"/>
      <c r="M30" s="5"/>
      <c r="N30" s="5" t="s">
        <v>56</v>
      </c>
      <c r="O30" s="10">
        <v>335000</v>
      </c>
      <c r="P30" s="34">
        <v>1.5</v>
      </c>
      <c r="Q30" s="10">
        <f t="shared" si="0"/>
        <v>1507500</v>
      </c>
    </row>
    <row r="31" spans="1:17">
      <c r="A31" s="5">
        <v>30</v>
      </c>
      <c r="B31" s="6" t="s">
        <v>57</v>
      </c>
      <c r="C31" s="6" t="s">
        <v>58</v>
      </c>
      <c r="D31" s="6" t="s">
        <v>59</v>
      </c>
      <c r="E31" s="6" t="s">
        <v>45</v>
      </c>
      <c r="F31" s="6" t="s">
        <v>52</v>
      </c>
      <c r="G31" s="7">
        <v>2015</v>
      </c>
      <c r="H31" s="5" t="s">
        <v>44</v>
      </c>
      <c r="I31" s="6" t="s">
        <v>45</v>
      </c>
      <c r="J31" s="5" t="s">
        <v>60</v>
      </c>
      <c r="K31" s="7">
        <v>3</v>
      </c>
      <c r="L31" s="5"/>
      <c r="M31" s="5"/>
      <c r="N31" s="5" t="s">
        <v>56</v>
      </c>
      <c r="O31" s="10">
        <v>335000</v>
      </c>
      <c r="P31" s="34">
        <v>1.5</v>
      </c>
      <c r="Q31" s="10">
        <f t="shared" si="0"/>
        <v>1507500</v>
      </c>
    </row>
    <row r="32" spans="1:17">
      <c r="A32" s="5">
        <v>31</v>
      </c>
      <c r="B32" s="6" t="s">
        <v>66</v>
      </c>
      <c r="C32" s="6" t="s">
        <v>67</v>
      </c>
      <c r="D32" s="6" t="s">
        <v>68</v>
      </c>
      <c r="E32" s="6" t="s">
        <v>45</v>
      </c>
      <c r="F32" s="6" t="s">
        <v>52</v>
      </c>
      <c r="G32" s="7">
        <v>2016</v>
      </c>
      <c r="H32" s="5" t="s">
        <v>47</v>
      </c>
      <c r="I32" s="6" t="s">
        <v>48</v>
      </c>
      <c r="J32" s="5" t="s">
        <v>60</v>
      </c>
      <c r="K32" s="7">
        <v>3</v>
      </c>
      <c r="L32" s="5"/>
      <c r="M32" s="5"/>
      <c r="N32" s="5" t="s">
        <v>56</v>
      </c>
      <c r="O32" s="10">
        <v>335000</v>
      </c>
      <c r="P32" s="34">
        <v>1.5</v>
      </c>
      <c r="Q32" s="10">
        <f t="shared" si="0"/>
        <v>1507500</v>
      </c>
    </row>
    <row r="33" spans="1:17">
      <c r="A33" s="5">
        <v>32</v>
      </c>
      <c r="B33" s="6" t="s">
        <v>33</v>
      </c>
      <c r="C33" s="6" t="s">
        <v>34</v>
      </c>
      <c r="D33" s="6" t="s">
        <v>35</v>
      </c>
      <c r="E33" s="6" t="s">
        <v>171</v>
      </c>
      <c r="F33" s="6" t="s">
        <v>36</v>
      </c>
      <c r="G33" s="7">
        <v>2015</v>
      </c>
      <c r="H33" s="5" t="s">
        <v>37</v>
      </c>
      <c r="I33" s="6" t="s">
        <v>38</v>
      </c>
      <c r="J33" s="5" t="s">
        <v>39</v>
      </c>
      <c r="K33" s="7">
        <v>2</v>
      </c>
      <c r="L33" s="5" t="s">
        <v>56</v>
      </c>
      <c r="M33" s="5"/>
      <c r="N33" s="6"/>
      <c r="O33" s="10">
        <v>395000</v>
      </c>
      <c r="P33" s="34">
        <v>1.5</v>
      </c>
      <c r="Q33" s="10">
        <f t="shared" si="0"/>
        <v>1185000</v>
      </c>
    </row>
    <row r="34" spans="1:17">
      <c r="A34" s="5">
        <v>33</v>
      </c>
      <c r="B34" s="6" t="s">
        <v>26</v>
      </c>
      <c r="C34" s="6" t="s">
        <v>27</v>
      </c>
      <c r="D34" s="6" t="s">
        <v>28</v>
      </c>
      <c r="E34" s="6" t="s">
        <v>172</v>
      </c>
      <c r="F34" s="6" t="s">
        <v>29</v>
      </c>
      <c r="G34" s="7">
        <v>2015</v>
      </c>
      <c r="H34" s="5" t="s">
        <v>30</v>
      </c>
      <c r="I34" s="6" t="s">
        <v>31</v>
      </c>
      <c r="J34" s="5" t="s">
        <v>32</v>
      </c>
      <c r="K34" s="7">
        <v>2</v>
      </c>
      <c r="L34" s="5"/>
      <c r="M34" s="5"/>
      <c r="N34" s="6"/>
      <c r="O34" s="10">
        <v>335000</v>
      </c>
      <c r="P34" s="34">
        <v>1</v>
      </c>
      <c r="Q34" s="10">
        <f t="shared" ref="Q34:Q57" si="1">P34*O34*K34</f>
        <v>670000</v>
      </c>
    </row>
    <row r="35" spans="1:17">
      <c r="A35" s="5">
        <v>34</v>
      </c>
      <c r="B35" s="6" t="s">
        <v>103</v>
      </c>
      <c r="C35" s="6" t="s">
        <v>104</v>
      </c>
      <c r="D35" s="6" t="s">
        <v>105</v>
      </c>
      <c r="E35" s="6" t="s">
        <v>175</v>
      </c>
      <c r="F35" s="6" t="s">
        <v>180</v>
      </c>
      <c r="G35" s="7">
        <v>2014</v>
      </c>
      <c r="H35" s="5" t="s">
        <v>106</v>
      </c>
      <c r="I35" s="6" t="s">
        <v>107</v>
      </c>
      <c r="J35" s="5" t="s">
        <v>108</v>
      </c>
      <c r="K35" s="7">
        <v>2</v>
      </c>
      <c r="L35" s="5" t="s">
        <v>56</v>
      </c>
      <c r="M35" s="5"/>
      <c r="N35" s="6"/>
      <c r="O35" s="10">
        <v>335000</v>
      </c>
      <c r="P35" s="34">
        <v>1.5</v>
      </c>
      <c r="Q35" s="10">
        <f t="shared" si="1"/>
        <v>1005000</v>
      </c>
    </row>
    <row r="36" spans="1:17">
      <c r="A36" s="5">
        <v>35</v>
      </c>
      <c r="B36" s="6" t="s">
        <v>103</v>
      </c>
      <c r="C36" s="6" t="s">
        <v>104</v>
      </c>
      <c r="D36" s="6" t="s">
        <v>105</v>
      </c>
      <c r="E36" s="6" t="s">
        <v>175</v>
      </c>
      <c r="F36" s="6" t="s">
        <v>180</v>
      </c>
      <c r="G36" s="7">
        <v>2014</v>
      </c>
      <c r="H36" s="5" t="s">
        <v>109</v>
      </c>
      <c r="I36" s="6" t="s">
        <v>110</v>
      </c>
      <c r="J36" s="5" t="s">
        <v>108</v>
      </c>
      <c r="K36" s="7">
        <v>2</v>
      </c>
      <c r="L36" s="5" t="s">
        <v>56</v>
      </c>
      <c r="M36" s="5"/>
      <c r="N36" s="6"/>
      <c r="O36" s="10">
        <v>335000</v>
      </c>
      <c r="P36" s="34">
        <v>1.5</v>
      </c>
      <c r="Q36" s="10">
        <f t="shared" si="1"/>
        <v>1005000</v>
      </c>
    </row>
    <row r="37" spans="1:17">
      <c r="A37" s="5">
        <v>36</v>
      </c>
      <c r="B37" s="6" t="s">
        <v>111</v>
      </c>
      <c r="C37" s="6" t="s">
        <v>112</v>
      </c>
      <c r="D37" s="6" t="s">
        <v>113</v>
      </c>
      <c r="E37" s="6" t="s">
        <v>175</v>
      </c>
      <c r="F37" s="6" t="s">
        <v>114</v>
      </c>
      <c r="G37" s="7">
        <v>2015</v>
      </c>
      <c r="H37" s="5" t="s">
        <v>109</v>
      </c>
      <c r="I37" s="6" t="s">
        <v>110</v>
      </c>
      <c r="J37" s="5" t="s">
        <v>108</v>
      </c>
      <c r="K37" s="7">
        <v>2</v>
      </c>
      <c r="L37" s="5"/>
      <c r="M37" s="5"/>
      <c r="N37" s="6"/>
      <c r="O37" s="10">
        <v>335000</v>
      </c>
      <c r="P37" s="34">
        <v>1</v>
      </c>
      <c r="Q37" s="10">
        <f t="shared" si="1"/>
        <v>670000</v>
      </c>
    </row>
    <row r="38" spans="1:17">
      <c r="A38" s="5">
        <v>37</v>
      </c>
      <c r="B38" s="6" t="s">
        <v>111</v>
      </c>
      <c r="C38" s="6" t="s">
        <v>112</v>
      </c>
      <c r="D38" s="6" t="s">
        <v>113</v>
      </c>
      <c r="E38" s="6" t="s">
        <v>175</v>
      </c>
      <c r="F38" s="6" t="s">
        <v>114</v>
      </c>
      <c r="G38" s="7">
        <v>2015</v>
      </c>
      <c r="H38" s="5" t="s">
        <v>106</v>
      </c>
      <c r="I38" s="6" t="s">
        <v>107</v>
      </c>
      <c r="J38" s="5" t="s">
        <v>108</v>
      </c>
      <c r="K38" s="7">
        <v>2</v>
      </c>
      <c r="L38" s="5"/>
      <c r="M38" s="5"/>
      <c r="N38" s="6"/>
      <c r="O38" s="10">
        <v>335000</v>
      </c>
      <c r="P38" s="34">
        <v>1</v>
      </c>
      <c r="Q38" s="10">
        <f t="shared" si="1"/>
        <v>670000</v>
      </c>
    </row>
    <row r="39" spans="1:17">
      <c r="A39" s="5">
        <v>38</v>
      </c>
      <c r="B39" s="6" t="s">
        <v>111</v>
      </c>
      <c r="C39" s="6" t="s">
        <v>112</v>
      </c>
      <c r="D39" s="6" t="s">
        <v>113</v>
      </c>
      <c r="E39" s="6" t="s">
        <v>175</v>
      </c>
      <c r="F39" s="6" t="s">
        <v>114</v>
      </c>
      <c r="G39" s="7">
        <v>2015</v>
      </c>
      <c r="H39" s="5" t="s">
        <v>115</v>
      </c>
      <c r="I39" s="6" t="s">
        <v>116</v>
      </c>
      <c r="J39" s="5" t="s">
        <v>108</v>
      </c>
      <c r="K39" s="7">
        <v>2</v>
      </c>
      <c r="L39" s="5"/>
      <c r="M39" s="5"/>
      <c r="N39" s="6"/>
      <c r="O39" s="10">
        <v>335000</v>
      </c>
      <c r="P39" s="34">
        <v>1</v>
      </c>
      <c r="Q39" s="10">
        <f t="shared" si="1"/>
        <v>670000</v>
      </c>
    </row>
    <row r="40" spans="1:17">
      <c r="A40" s="5">
        <v>39</v>
      </c>
      <c r="B40" s="6" t="s">
        <v>117</v>
      </c>
      <c r="C40" s="6" t="s">
        <v>118</v>
      </c>
      <c r="D40" s="6" t="s">
        <v>119</v>
      </c>
      <c r="E40" s="6" t="s">
        <v>175</v>
      </c>
      <c r="F40" s="6" t="s">
        <v>114</v>
      </c>
      <c r="G40" s="7">
        <v>2015</v>
      </c>
      <c r="H40" s="5" t="s">
        <v>109</v>
      </c>
      <c r="I40" s="6" t="s">
        <v>110</v>
      </c>
      <c r="J40" s="5" t="s">
        <v>108</v>
      </c>
      <c r="K40" s="7">
        <v>2</v>
      </c>
      <c r="L40" s="5"/>
      <c r="M40" s="5"/>
      <c r="N40" s="6"/>
      <c r="O40" s="10">
        <v>335000</v>
      </c>
      <c r="P40" s="34">
        <v>1</v>
      </c>
      <c r="Q40" s="10">
        <f t="shared" si="1"/>
        <v>670000</v>
      </c>
    </row>
    <row r="41" spans="1:17">
      <c r="A41" s="5">
        <v>40</v>
      </c>
      <c r="B41" s="6" t="s">
        <v>117</v>
      </c>
      <c r="C41" s="6" t="s">
        <v>118</v>
      </c>
      <c r="D41" s="6" t="s">
        <v>119</v>
      </c>
      <c r="E41" s="6" t="s">
        <v>175</v>
      </c>
      <c r="F41" s="6" t="s">
        <v>114</v>
      </c>
      <c r="G41" s="7">
        <v>2015</v>
      </c>
      <c r="H41" s="5" t="s">
        <v>115</v>
      </c>
      <c r="I41" s="6" t="s">
        <v>116</v>
      </c>
      <c r="J41" s="5" t="s">
        <v>108</v>
      </c>
      <c r="K41" s="7">
        <v>2</v>
      </c>
      <c r="L41" s="5"/>
      <c r="M41" s="5"/>
      <c r="N41" s="6"/>
      <c r="O41" s="10">
        <v>335000</v>
      </c>
      <c r="P41" s="34">
        <v>1</v>
      </c>
      <c r="Q41" s="10">
        <f t="shared" si="1"/>
        <v>670000</v>
      </c>
    </row>
    <row r="42" spans="1:17">
      <c r="A42" s="5">
        <v>41</v>
      </c>
      <c r="B42" s="6" t="s">
        <v>117</v>
      </c>
      <c r="C42" s="6" t="s">
        <v>118</v>
      </c>
      <c r="D42" s="6" t="s">
        <v>119</v>
      </c>
      <c r="E42" s="6" t="s">
        <v>175</v>
      </c>
      <c r="F42" s="6" t="s">
        <v>114</v>
      </c>
      <c r="G42" s="7">
        <v>2015</v>
      </c>
      <c r="H42" s="5" t="s">
        <v>106</v>
      </c>
      <c r="I42" s="6" t="s">
        <v>107</v>
      </c>
      <c r="J42" s="5" t="s">
        <v>108</v>
      </c>
      <c r="K42" s="7">
        <v>2</v>
      </c>
      <c r="L42" s="5"/>
      <c r="M42" s="5"/>
      <c r="N42" s="6"/>
      <c r="O42" s="10">
        <v>335000</v>
      </c>
      <c r="P42" s="34">
        <v>1</v>
      </c>
      <c r="Q42" s="10">
        <f t="shared" si="1"/>
        <v>670000</v>
      </c>
    </row>
    <row r="43" spans="1:17">
      <c r="A43" s="5">
        <v>42</v>
      </c>
      <c r="B43" s="6" t="s">
        <v>120</v>
      </c>
      <c r="C43" s="6" t="s">
        <v>121</v>
      </c>
      <c r="D43" s="6" t="s">
        <v>122</v>
      </c>
      <c r="E43" s="6" t="s">
        <v>175</v>
      </c>
      <c r="F43" s="6" t="s">
        <v>114</v>
      </c>
      <c r="G43" s="7">
        <v>2015</v>
      </c>
      <c r="H43" s="5" t="s">
        <v>109</v>
      </c>
      <c r="I43" s="6" t="s">
        <v>110</v>
      </c>
      <c r="J43" s="5" t="s">
        <v>108</v>
      </c>
      <c r="K43" s="7">
        <v>2</v>
      </c>
      <c r="L43" s="5"/>
      <c r="M43" s="5"/>
      <c r="N43" s="6"/>
      <c r="O43" s="10">
        <v>335000</v>
      </c>
      <c r="P43" s="34">
        <v>1</v>
      </c>
      <c r="Q43" s="10">
        <f t="shared" si="1"/>
        <v>670000</v>
      </c>
    </row>
    <row r="44" spans="1:17">
      <c r="A44" s="5">
        <v>43</v>
      </c>
      <c r="B44" s="6" t="s">
        <v>120</v>
      </c>
      <c r="C44" s="6" t="s">
        <v>121</v>
      </c>
      <c r="D44" s="6" t="s">
        <v>122</v>
      </c>
      <c r="E44" s="6" t="s">
        <v>175</v>
      </c>
      <c r="F44" s="6" t="s">
        <v>114</v>
      </c>
      <c r="G44" s="7">
        <v>2015</v>
      </c>
      <c r="H44" s="5" t="s">
        <v>115</v>
      </c>
      <c r="I44" s="6" t="s">
        <v>116</v>
      </c>
      <c r="J44" s="5" t="s">
        <v>108</v>
      </c>
      <c r="K44" s="7">
        <v>2</v>
      </c>
      <c r="L44" s="5"/>
      <c r="M44" s="5"/>
      <c r="N44" s="6"/>
      <c r="O44" s="10">
        <v>335000</v>
      </c>
      <c r="P44" s="34">
        <v>1</v>
      </c>
      <c r="Q44" s="10">
        <f t="shared" si="1"/>
        <v>670000</v>
      </c>
    </row>
    <row r="45" spans="1:17">
      <c r="A45" s="5">
        <v>44</v>
      </c>
      <c r="B45" s="6" t="s">
        <v>130</v>
      </c>
      <c r="C45" s="6" t="s">
        <v>131</v>
      </c>
      <c r="D45" s="6" t="s">
        <v>132</v>
      </c>
      <c r="E45" s="6" t="s">
        <v>178</v>
      </c>
      <c r="F45" s="6" t="s">
        <v>133</v>
      </c>
      <c r="G45" s="7">
        <v>2015</v>
      </c>
      <c r="H45" s="5" t="s">
        <v>134</v>
      </c>
      <c r="I45" s="6" t="s">
        <v>135</v>
      </c>
      <c r="J45" s="5" t="s">
        <v>136</v>
      </c>
      <c r="K45" s="7">
        <v>2</v>
      </c>
      <c r="L45" s="5"/>
      <c r="M45" s="5"/>
      <c r="N45" s="5" t="s">
        <v>56</v>
      </c>
      <c r="O45" s="10">
        <v>395000</v>
      </c>
      <c r="P45" s="34">
        <v>1.5</v>
      </c>
      <c r="Q45" s="10">
        <f t="shared" si="1"/>
        <v>1185000</v>
      </c>
    </row>
    <row r="46" spans="1:17">
      <c r="A46" s="5">
        <v>45</v>
      </c>
      <c r="B46" s="6" t="s">
        <v>137</v>
      </c>
      <c r="C46" s="6" t="s">
        <v>138</v>
      </c>
      <c r="D46" s="6" t="s">
        <v>139</v>
      </c>
      <c r="E46" s="6" t="s">
        <v>178</v>
      </c>
      <c r="F46" s="6" t="s">
        <v>133</v>
      </c>
      <c r="G46" s="7">
        <v>2015</v>
      </c>
      <c r="H46" s="5" t="s">
        <v>134</v>
      </c>
      <c r="I46" s="6" t="s">
        <v>135</v>
      </c>
      <c r="J46" s="5" t="s">
        <v>136</v>
      </c>
      <c r="K46" s="7">
        <v>2</v>
      </c>
      <c r="L46" s="5"/>
      <c r="M46" s="5"/>
      <c r="N46" s="5" t="s">
        <v>56</v>
      </c>
      <c r="O46" s="10">
        <v>395000</v>
      </c>
      <c r="P46" s="34">
        <v>1.5</v>
      </c>
      <c r="Q46" s="10">
        <f t="shared" si="1"/>
        <v>1185000</v>
      </c>
    </row>
    <row r="47" spans="1:17">
      <c r="A47" s="5">
        <v>46</v>
      </c>
      <c r="B47" s="6" t="s">
        <v>140</v>
      </c>
      <c r="C47" s="6" t="s">
        <v>141</v>
      </c>
      <c r="D47" s="6" t="s">
        <v>142</v>
      </c>
      <c r="E47" s="6" t="s">
        <v>178</v>
      </c>
      <c r="F47" s="6" t="s">
        <v>133</v>
      </c>
      <c r="G47" s="7">
        <v>2015</v>
      </c>
      <c r="H47" s="5" t="s">
        <v>134</v>
      </c>
      <c r="I47" s="6" t="s">
        <v>135</v>
      </c>
      <c r="J47" s="5" t="s">
        <v>136</v>
      </c>
      <c r="K47" s="7">
        <v>2</v>
      </c>
      <c r="L47" s="5"/>
      <c r="M47" s="5"/>
      <c r="N47" s="5" t="s">
        <v>56</v>
      </c>
      <c r="O47" s="10">
        <v>395000</v>
      </c>
      <c r="P47" s="34">
        <v>1.5</v>
      </c>
      <c r="Q47" s="10">
        <f t="shared" si="1"/>
        <v>1185000</v>
      </c>
    </row>
    <row r="48" spans="1:17">
      <c r="A48" s="5">
        <v>47</v>
      </c>
      <c r="B48" s="6" t="s">
        <v>143</v>
      </c>
      <c r="C48" s="6" t="s">
        <v>144</v>
      </c>
      <c r="D48" s="6" t="s">
        <v>145</v>
      </c>
      <c r="E48" s="6" t="s">
        <v>178</v>
      </c>
      <c r="F48" s="6" t="s">
        <v>146</v>
      </c>
      <c r="G48" s="7">
        <v>2016</v>
      </c>
      <c r="H48" s="5" t="s">
        <v>147</v>
      </c>
      <c r="I48" s="6" t="s">
        <v>148</v>
      </c>
      <c r="J48" s="5" t="s">
        <v>136</v>
      </c>
      <c r="K48" s="7">
        <v>2</v>
      </c>
      <c r="L48" s="5"/>
      <c r="M48" s="5"/>
      <c r="N48" s="5" t="s">
        <v>56</v>
      </c>
      <c r="O48" s="10">
        <v>395000</v>
      </c>
      <c r="P48" s="34">
        <v>1.5</v>
      </c>
      <c r="Q48" s="10">
        <f t="shared" si="1"/>
        <v>1185000</v>
      </c>
    </row>
    <row r="49" spans="1:17">
      <c r="A49" s="5">
        <v>48</v>
      </c>
      <c r="B49" s="6" t="s">
        <v>143</v>
      </c>
      <c r="C49" s="6" t="s">
        <v>144</v>
      </c>
      <c r="D49" s="6" t="s">
        <v>145</v>
      </c>
      <c r="E49" s="6" t="s">
        <v>178</v>
      </c>
      <c r="F49" s="6" t="s">
        <v>146</v>
      </c>
      <c r="G49" s="7">
        <v>2016</v>
      </c>
      <c r="H49" s="5" t="s">
        <v>149</v>
      </c>
      <c r="I49" s="6" t="s">
        <v>150</v>
      </c>
      <c r="J49" s="5" t="s">
        <v>136</v>
      </c>
      <c r="K49" s="7">
        <v>1</v>
      </c>
      <c r="L49" s="5"/>
      <c r="M49" s="5"/>
      <c r="N49" s="5" t="s">
        <v>56</v>
      </c>
      <c r="O49" s="10">
        <v>395000</v>
      </c>
      <c r="P49" s="34">
        <v>1.5</v>
      </c>
      <c r="Q49" s="10">
        <f t="shared" si="1"/>
        <v>592500</v>
      </c>
    </row>
    <row r="50" spans="1:17">
      <c r="A50" s="5">
        <v>49</v>
      </c>
      <c r="B50" s="6" t="s">
        <v>143</v>
      </c>
      <c r="C50" s="6" t="s">
        <v>144</v>
      </c>
      <c r="D50" s="6" t="s">
        <v>145</v>
      </c>
      <c r="E50" s="6" t="s">
        <v>178</v>
      </c>
      <c r="F50" s="6" t="s">
        <v>146</v>
      </c>
      <c r="G50" s="7">
        <v>2016</v>
      </c>
      <c r="H50" s="5" t="s">
        <v>151</v>
      </c>
      <c r="I50" s="6" t="s">
        <v>152</v>
      </c>
      <c r="J50" s="5" t="s">
        <v>136</v>
      </c>
      <c r="K50" s="7">
        <v>2</v>
      </c>
      <c r="L50" s="5"/>
      <c r="M50" s="5"/>
      <c r="N50" s="5" t="s">
        <v>56</v>
      </c>
      <c r="O50" s="10">
        <v>395000</v>
      </c>
      <c r="P50" s="34">
        <v>1.5</v>
      </c>
      <c r="Q50" s="10">
        <f t="shared" si="1"/>
        <v>1185000</v>
      </c>
    </row>
    <row r="51" spans="1:17">
      <c r="A51" s="5">
        <v>50</v>
      </c>
      <c r="B51" s="6" t="s">
        <v>143</v>
      </c>
      <c r="C51" s="6" t="s">
        <v>144</v>
      </c>
      <c r="D51" s="6" t="s">
        <v>145</v>
      </c>
      <c r="E51" s="6" t="s">
        <v>178</v>
      </c>
      <c r="F51" s="6" t="s">
        <v>146</v>
      </c>
      <c r="G51" s="7">
        <v>2016</v>
      </c>
      <c r="H51" s="5" t="s">
        <v>153</v>
      </c>
      <c r="I51" s="6" t="s">
        <v>154</v>
      </c>
      <c r="J51" s="5" t="s">
        <v>136</v>
      </c>
      <c r="K51" s="7">
        <v>3</v>
      </c>
      <c r="L51" s="5"/>
      <c r="M51" s="5"/>
      <c r="N51" s="5" t="s">
        <v>56</v>
      </c>
      <c r="O51" s="10">
        <v>395000</v>
      </c>
      <c r="P51" s="34">
        <v>1.5</v>
      </c>
      <c r="Q51" s="10">
        <f t="shared" si="1"/>
        <v>1777500</v>
      </c>
    </row>
    <row r="52" spans="1:17">
      <c r="A52" s="5">
        <v>51</v>
      </c>
      <c r="B52" s="6" t="s">
        <v>143</v>
      </c>
      <c r="C52" s="6" t="s">
        <v>144</v>
      </c>
      <c r="D52" s="6" t="s">
        <v>145</v>
      </c>
      <c r="E52" s="6" t="s">
        <v>178</v>
      </c>
      <c r="F52" s="6" t="s">
        <v>146</v>
      </c>
      <c r="G52" s="7">
        <v>2016</v>
      </c>
      <c r="H52" s="5" t="s">
        <v>155</v>
      </c>
      <c r="I52" s="6" t="s">
        <v>156</v>
      </c>
      <c r="J52" s="5" t="s">
        <v>136</v>
      </c>
      <c r="K52" s="7">
        <v>2</v>
      </c>
      <c r="L52" s="5"/>
      <c r="M52" s="5"/>
      <c r="N52" s="5" t="s">
        <v>56</v>
      </c>
      <c r="O52" s="10">
        <v>395000</v>
      </c>
      <c r="P52" s="34">
        <v>1.5</v>
      </c>
      <c r="Q52" s="10">
        <f t="shared" si="1"/>
        <v>1185000</v>
      </c>
    </row>
    <row r="53" spans="1:17">
      <c r="A53" s="5">
        <v>52</v>
      </c>
      <c r="B53" s="6" t="s">
        <v>123</v>
      </c>
      <c r="C53" s="6" t="s">
        <v>124</v>
      </c>
      <c r="D53" s="6" t="s">
        <v>18</v>
      </c>
      <c r="E53" s="6" t="s">
        <v>177</v>
      </c>
      <c r="F53" s="6" t="s">
        <v>125</v>
      </c>
      <c r="G53" s="7">
        <v>2016</v>
      </c>
      <c r="H53" s="5" t="s">
        <v>126</v>
      </c>
      <c r="I53" s="6" t="s">
        <v>127</v>
      </c>
      <c r="J53" s="5" t="s">
        <v>60</v>
      </c>
      <c r="K53" s="7">
        <v>3</v>
      </c>
      <c r="L53" s="5"/>
      <c r="M53" s="5"/>
      <c r="N53" s="5" t="s">
        <v>56</v>
      </c>
      <c r="O53" s="10">
        <v>335000</v>
      </c>
      <c r="P53" s="34">
        <v>1.5</v>
      </c>
      <c r="Q53" s="10">
        <f t="shared" si="1"/>
        <v>1507500</v>
      </c>
    </row>
    <row r="54" spans="1:17">
      <c r="A54" s="5">
        <v>53</v>
      </c>
      <c r="B54" s="6" t="s">
        <v>123</v>
      </c>
      <c r="C54" s="6" t="s">
        <v>124</v>
      </c>
      <c r="D54" s="6" t="s">
        <v>18</v>
      </c>
      <c r="E54" s="6" t="s">
        <v>177</v>
      </c>
      <c r="F54" s="6" t="s">
        <v>125</v>
      </c>
      <c r="G54" s="7">
        <v>2016</v>
      </c>
      <c r="H54" s="5" t="s">
        <v>128</v>
      </c>
      <c r="I54" s="6" t="s">
        <v>129</v>
      </c>
      <c r="J54" s="5" t="s">
        <v>60</v>
      </c>
      <c r="K54" s="7">
        <v>3</v>
      </c>
      <c r="L54" s="5"/>
      <c r="M54" s="5"/>
      <c r="N54" s="5" t="s">
        <v>56</v>
      </c>
      <c r="O54" s="10">
        <v>335000</v>
      </c>
      <c r="P54" s="34">
        <v>1.5</v>
      </c>
      <c r="Q54" s="10">
        <f t="shared" si="1"/>
        <v>1507500</v>
      </c>
    </row>
    <row r="55" spans="1:17">
      <c r="A55" s="5">
        <v>54</v>
      </c>
      <c r="B55" s="6" t="s">
        <v>16</v>
      </c>
      <c r="C55" s="6" t="s">
        <v>17</v>
      </c>
      <c r="D55" s="6" t="s">
        <v>18</v>
      </c>
      <c r="E55" s="6" t="s">
        <v>173</v>
      </c>
      <c r="F55" s="6" t="s">
        <v>19</v>
      </c>
      <c r="G55" s="7">
        <v>2015</v>
      </c>
      <c r="H55" s="5" t="s">
        <v>20</v>
      </c>
      <c r="I55" s="6" t="s">
        <v>21</v>
      </c>
      <c r="J55" s="5" t="s">
        <v>22</v>
      </c>
      <c r="K55" s="7">
        <v>3</v>
      </c>
      <c r="L55" s="5"/>
      <c r="M55" s="5"/>
      <c r="N55" s="6"/>
      <c r="O55" s="10">
        <v>395000</v>
      </c>
      <c r="P55" s="34">
        <v>1</v>
      </c>
      <c r="Q55" s="10">
        <f t="shared" si="1"/>
        <v>1185000</v>
      </c>
    </row>
    <row r="56" spans="1:17">
      <c r="A56" s="5">
        <v>55</v>
      </c>
      <c r="B56" s="6" t="s">
        <v>16</v>
      </c>
      <c r="C56" s="6" t="s">
        <v>17</v>
      </c>
      <c r="D56" s="6" t="s">
        <v>18</v>
      </c>
      <c r="E56" s="6" t="s">
        <v>173</v>
      </c>
      <c r="F56" s="6" t="s">
        <v>19</v>
      </c>
      <c r="G56" s="7">
        <v>2015</v>
      </c>
      <c r="H56" s="5" t="s">
        <v>23</v>
      </c>
      <c r="I56" s="6" t="s">
        <v>24</v>
      </c>
      <c r="J56" s="5" t="s">
        <v>25</v>
      </c>
      <c r="K56" s="7">
        <v>3</v>
      </c>
      <c r="L56" s="5"/>
      <c r="M56" s="5"/>
      <c r="N56" s="6"/>
      <c r="O56" s="10">
        <v>395000</v>
      </c>
      <c r="P56" s="34">
        <v>1</v>
      </c>
      <c r="Q56" s="10">
        <f t="shared" si="1"/>
        <v>1185000</v>
      </c>
    </row>
    <row r="57" spans="1:17">
      <c r="A57" s="5">
        <v>56</v>
      </c>
      <c r="B57" s="6" t="s">
        <v>164</v>
      </c>
      <c r="C57" s="6" t="s">
        <v>165</v>
      </c>
      <c r="D57" s="6" t="s">
        <v>166</v>
      </c>
      <c r="E57" s="6" t="s">
        <v>173</v>
      </c>
      <c r="F57" s="6" t="s">
        <v>167</v>
      </c>
      <c r="G57" s="8">
        <v>2016</v>
      </c>
      <c r="H57" s="5" t="s">
        <v>92</v>
      </c>
      <c r="I57" s="6" t="s">
        <v>93</v>
      </c>
      <c r="J57" s="5" t="s">
        <v>75</v>
      </c>
      <c r="K57" s="8">
        <v>2</v>
      </c>
      <c r="L57" s="5"/>
      <c r="M57" s="5"/>
      <c r="N57" s="6"/>
      <c r="O57" s="10">
        <v>395000</v>
      </c>
      <c r="P57" s="34">
        <v>1</v>
      </c>
      <c r="Q57" s="10">
        <f t="shared" si="1"/>
        <v>790000</v>
      </c>
    </row>
    <row r="58" spans="1:17">
      <c r="H58" s="2" t="s">
        <v>168</v>
      </c>
      <c r="Q58" s="37">
        <f>SUM(Q2:Q57)</f>
        <v>59029500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TB</vt:lpstr>
      <vt:lpstr>Chitiet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2017-02-27T02:58:06Z</dcterms:created>
  <dcterms:modified xsi:type="dcterms:W3CDTF">2017-03-03T04:06:41Z</dcterms:modified>
</cp:coreProperties>
</file>